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C61"/>
  <workbookPr/>
  <bookViews>
    <workbookView xWindow="4050" yWindow="65326" windowWidth="11250" windowHeight="8550" tabRatio="599" firstSheet="1" activeTab="1"/>
  </bookViews>
  <sheets>
    <sheet name="справка № 1ДФ-БАЛАНС" sheetId="1" r:id="rId1"/>
    <sheet name="справка № 2ДФ-ОТЧЕТ ЗА ДОХОДИТЕ" sheetId="2" r:id="rId2"/>
    <sheet name="справка № 3ДФ-ОПП" sheetId="3" r:id="rId3"/>
    <sheet name="справка № 4ДФ-ОСК" sheetId="4" r:id="rId4"/>
    <sheet name="справка № 5ДФ" sheetId="5" r:id="rId5"/>
    <sheet name="справка № 6ДФ" sheetId="6" r:id="rId6"/>
    <sheet name="справка №7ДФ" sheetId="7" r:id="rId7"/>
    <sheet name="справка № 8ДФ" sheetId="8" r:id="rId8"/>
  </sheets>
  <definedNames>
    <definedName name="_xlnm.Print_Area" localSheetId="2">'справка № 3ДФ-ОПП'!$A$1:$G$42</definedName>
    <definedName name="_xlnm.Print_Titles" localSheetId="0">'справка № 1ДФ-БАЛАНС'!$8:$8</definedName>
    <definedName name="_xlnm.Print_Titles" localSheetId="1">'справка № 2ДФ-ОТЧЕТ ЗА ДОХОДИТЕ'!$11:$11</definedName>
    <definedName name="_xlnm.Print_Titles" localSheetId="2">'справка № 3ДФ-ОПП'!$12:$12</definedName>
    <definedName name="_xlnm.Print_Titles" localSheetId="3">'справка № 4ДФ-ОСК'!$12:$12</definedName>
    <definedName name="_xlnm.Print_Titles" localSheetId="4">'справка № 5ДФ'!$12:$12</definedName>
    <definedName name="_xlnm.Print_Titles" localSheetId="6">'справка №7ДФ'!$11:$16</definedName>
  </definedNames>
  <calcPr fullCalcOnLoad="1"/>
</workbook>
</file>

<file path=xl/sharedStrings.xml><?xml version="1.0" encoding="utf-8"?>
<sst xmlns="http://schemas.openxmlformats.org/spreadsheetml/2006/main" count="510" uniqueCount="325">
  <si>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</si>
  <si>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</si>
  <si>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</si>
  <si>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</si>
  <si>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</si>
  <si>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</si>
  <si>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</si>
  <si>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</si>
  <si>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</si>
  <si>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</si>
  <si>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</si>
  <si>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3. Парични средства по банкови депозити</t>
  </si>
  <si>
    <t>в т.ч. със срок  3 месеца до падежа</t>
  </si>
  <si>
    <t>4.Блокирани парични средства</t>
  </si>
  <si>
    <t>други</t>
  </si>
  <si>
    <t>Общо за група I</t>
  </si>
  <si>
    <t>1. Материални запаси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</si>
  <si>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</si>
  <si>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</si>
  <si>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</si>
  <si>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</si>
  <si>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</si>
  <si>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</si>
  <si>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4. Други</t>
  </si>
  <si>
    <t>Общо за група І</t>
  </si>
  <si>
    <t xml:space="preserve">3. Разходи за амортизация </t>
  </si>
  <si>
    <t>Общо за група ІІ</t>
  </si>
  <si>
    <t>Б.Общо разходи за дейността (І+ІІ)</t>
  </si>
  <si>
    <t>В. Печалба от обичайната  дейност</t>
  </si>
  <si>
    <t>А. СОБСТВЕН КАПИТАЛ</t>
  </si>
  <si>
    <t>I. ОСНОВЕН КАПИТАЛ</t>
  </si>
  <si>
    <t>1. Капиталови ценни книжа</t>
  </si>
  <si>
    <t>II. РЕЗЕРВИ</t>
  </si>
  <si>
    <t>1. Премийни резерви при емитиране на акции</t>
  </si>
  <si>
    <t>Общо за групата I</t>
  </si>
  <si>
    <t xml:space="preserve">II. НЕТЕКУЩИ НЕФИНАНСОВИ АКТИВИ </t>
  </si>
  <si>
    <t>общи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</si>
  <si>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</si>
  <si>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</si>
  <si>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</si>
  <si>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</si>
  <si>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</si>
  <si>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</si>
  <si>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</si>
  <si>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</si>
  <si>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</si>
  <si>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</si>
  <si>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ТЕКУЩИ ЗАДЪЛЖЕНИЯ</t>
  </si>
  <si>
    <t>III. НЕФИНАНСОВИ АКТИВИ</t>
  </si>
  <si>
    <t>ІV. РАЗХОДИ ЗА БЪДЕЩИ ПЕРИОДИ</t>
  </si>
  <si>
    <t>ОБЩО ЗА РАЗДЕЛ Б</t>
  </si>
  <si>
    <t>СУМА НА ПАСИВА</t>
  </si>
  <si>
    <t>СУМА НА АКТИВА</t>
  </si>
  <si>
    <t>Б. Общо приходи от дейността (I+II)</t>
  </si>
  <si>
    <t>В. Загуба от дейността</t>
  </si>
  <si>
    <t>ІІІ. Извънредни разходи</t>
  </si>
  <si>
    <t>ІІІ. Извънредни приходи</t>
  </si>
  <si>
    <t>ВСИЧКО (Г+Е)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</si>
  <si>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</si>
  <si>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</si>
  <si>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</si>
  <si>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</si>
  <si>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</si>
  <si>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</si>
  <si>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</si>
  <si>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</si>
  <si>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</si>
  <si>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</si>
  <si>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</si>
  <si>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</si>
  <si>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</si>
  <si>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специали
зирани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</si>
  <si>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</si>
  <si>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</si>
  <si>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</si>
  <si>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</si>
  <si>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</si>
  <si>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>Изменение за сметка на собствениците, в т.ч.</t>
  </si>
  <si>
    <t>увеличение</t>
  </si>
  <si>
    <t>намаление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</si>
  <si>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</si>
  <si>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</si>
  <si>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</si>
  <si>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</si>
  <si>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</si>
  <si>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</si>
  <si>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</si>
  <si>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>4. Последващи оценки на финансови активи и инструменти, в т.ч.</t>
  </si>
  <si>
    <t xml:space="preserve">5. Ефект от отсрочени данъци </t>
  </si>
  <si>
    <t xml:space="preserve">Салдо към края на отчетния период </t>
  </si>
  <si>
    <t>7. Промени от преводи на годишни финансови отчети на предприятия в чужбина</t>
  </si>
  <si>
    <t>8. Промени от преизчисляване на финансови отчети при свръхинфлация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</si>
  <si>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</si>
  <si>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</si>
  <si>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</si>
  <si>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</si>
  <si>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</si>
  <si>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</si>
  <si>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А. Парични потоци от специализирана инвестиционна дейност</t>
  </si>
  <si>
    <t>Лихви, комисиони, дивиденти и др. подобни</t>
  </si>
  <si>
    <t>Положителни и отрицателни валутни курсови разлики</t>
  </si>
  <si>
    <t>Всичко парични потоци от специализирана инвестиционна дейност (А):</t>
  </si>
  <si>
    <t>Парични потоци, свързани с търговски контрагенти</t>
  </si>
  <si>
    <t>Плащания при разпределения на печалби</t>
  </si>
  <si>
    <t>Платени и възстановени данъци върху печалба</t>
  </si>
  <si>
    <t>Други парични потоци от неспециализирана инвестицонна дейност</t>
  </si>
  <si>
    <t>Всичко парични потоци от неспециализирана инвестиционна дейност (Б)</t>
  </si>
  <si>
    <t>В. Парични потоци от финансова дейност</t>
  </si>
  <si>
    <t>Други парични потоци от финансова дейност</t>
  </si>
  <si>
    <t>Всичко парични потоци от финансова дейност (В)</t>
  </si>
  <si>
    <t>Г. Изменение на паричните средства през периода (А+Б+В)</t>
  </si>
  <si>
    <t>Д. Парични средства в началото на периода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</si>
  <si>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</si>
  <si>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</si>
  <si>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</si>
  <si>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</si>
  <si>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</si>
  <si>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</si>
  <si>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</si>
  <si>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</si>
  <si>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</si>
  <si>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1 месец</t>
  </si>
  <si>
    <t xml:space="preserve">до 3 месеца </t>
  </si>
  <si>
    <t>до една година</t>
  </si>
  <si>
    <t>над една година</t>
  </si>
  <si>
    <t xml:space="preserve">Общо вземания: </t>
  </si>
  <si>
    <t>Сума на задължението</t>
  </si>
  <si>
    <t>Степен на изискуемост</t>
  </si>
  <si>
    <t>Стойност</t>
  </si>
  <si>
    <t>до 3 месеца</t>
  </si>
  <si>
    <t xml:space="preserve"> до една година </t>
  </si>
  <si>
    <t xml:space="preserve"> над една година </t>
  </si>
  <si>
    <t>В началото на годината</t>
  </si>
  <si>
    <t>Увеличение</t>
  </si>
  <si>
    <t>Намаление</t>
  </si>
  <si>
    <t>В края на годината</t>
  </si>
  <si>
    <t>Обща сума: (1 + 2 + 3 )</t>
  </si>
  <si>
    <t>корпоративни данъци</t>
  </si>
  <si>
    <t>от осигурителни предприятия</t>
  </si>
  <si>
    <t>по липси и начети</t>
  </si>
  <si>
    <t>по рекламации</t>
  </si>
  <si>
    <t>други  данъци</t>
  </si>
  <si>
    <t xml:space="preserve">Общо задължения: </t>
  </si>
  <si>
    <t>Справка</t>
  </si>
  <si>
    <t xml:space="preserve"> за вземанията, задълженията и провизиите </t>
  </si>
  <si>
    <t>Вид и брой на ценните книжа</t>
  </si>
  <si>
    <t>Стойност на ценните книжа</t>
  </si>
  <si>
    <t>обикновени</t>
  </si>
  <si>
    <t xml:space="preserve">поименни </t>
  </si>
  <si>
    <t>конвертируеми</t>
  </si>
  <si>
    <t>По пазарна цена</t>
  </si>
  <si>
    <t>По справедлива стойност</t>
  </si>
  <si>
    <t>общински</t>
  </si>
  <si>
    <t>Инвестиционен рейтинг</t>
  </si>
  <si>
    <t>Индекс на регулирания пазар</t>
  </si>
  <si>
    <t>Регулиран пазар, на който са приети за търговия, както и сигмент</t>
  </si>
  <si>
    <t>Рейтингова агенция</t>
  </si>
  <si>
    <t>Код на емисия</t>
  </si>
  <si>
    <t>11а</t>
  </si>
  <si>
    <t>11б</t>
  </si>
  <si>
    <t>12а</t>
  </si>
  <si>
    <t>12б</t>
  </si>
  <si>
    <t>Преоценка</t>
  </si>
  <si>
    <t>Отчетна стойност</t>
  </si>
  <si>
    <t>Преоценена стойност (10+11а-11б+12а-12б)</t>
  </si>
  <si>
    <t>Преоценена стойност в процент към стойността на активите по баланса на дружеството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</si>
  <si>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</si>
  <si>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</si>
  <si>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</si>
  <si>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</si>
  <si>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</si>
  <si>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</si>
  <si>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</si>
  <si>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</si>
  <si>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начислена през периода</t>
  </si>
  <si>
    <t>отписана през периода</t>
  </si>
  <si>
    <t>в края на периода (8+9-10)</t>
  </si>
  <si>
    <t xml:space="preserve">държавни ценни книжа </t>
  </si>
  <si>
    <t>Наименование и седалище на предприятията, в които са съучастията</t>
  </si>
  <si>
    <t>Размер на съучастието</t>
  </si>
  <si>
    <t>Процент на съучастието в капитала на другото предприятие</t>
  </si>
  <si>
    <t>брой</t>
  </si>
  <si>
    <t>лева</t>
  </si>
  <si>
    <t xml:space="preserve">2. Вземания </t>
  </si>
  <si>
    <t>Б. Парични потоци от неспециализирана инвестиционна дейност</t>
  </si>
  <si>
    <t>1. Сгради</t>
  </si>
  <si>
    <t>2. Машини и оборудване</t>
  </si>
  <si>
    <t>3. Транспорни средства</t>
  </si>
  <si>
    <t>ІІІ. Нематериални активи</t>
  </si>
  <si>
    <t>квалифицирани дългови ценни книжа</t>
  </si>
  <si>
    <t>други инвестиции</t>
  </si>
  <si>
    <t>Преоценена стойност (4+5-6)</t>
  </si>
  <si>
    <t>Амортизация</t>
  </si>
  <si>
    <t>2. Държани до настъпване на падежа, в т.ч.:</t>
  </si>
  <si>
    <t xml:space="preserve">Справка № 6 ИД
</t>
  </si>
  <si>
    <t>( в лева)</t>
  </si>
  <si>
    <t>І. Краткосрочни вземания</t>
  </si>
  <si>
    <t>1. Вземания от свързани предприятия</t>
  </si>
  <si>
    <t>2. Вземания от клиенти и доставчици</t>
  </si>
  <si>
    <t>3. Вземания от предоставени аванси</t>
  </si>
  <si>
    <t>4. Съдебни вземания</t>
  </si>
  <si>
    <t>5. Присъдени вземания</t>
  </si>
  <si>
    <t>6. Вземания от съучастия (дивиденти)</t>
  </si>
  <si>
    <t>7. Вземания от лихви</t>
  </si>
  <si>
    <t>други данъци</t>
  </si>
  <si>
    <t>9. Други краткосрочни вземания, в. т. ч.:</t>
  </si>
  <si>
    <t>ІІ. Краткосрочни задължения</t>
  </si>
  <si>
    <t xml:space="preserve">1. Задължения по дивиденти </t>
  </si>
  <si>
    <t>3. Задължения към доставчици</t>
  </si>
  <si>
    <t xml:space="preserve">4. Задължения по получени аванси </t>
  </si>
  <si>
    <t>5. Задължения към персонала</t>
  </si>
  <si>
    <t>7. Задължения към осигурителни предприятия</t>
  </si>
  <si>
    <t>8. Задължения по обратно изкупуване на акции</t>
  </si>
  <si>
    <t>10. Задължения към банка депозитар</t>
  </si>
  <si>
    <t>неплатени лихви</t>
  </si>
  <si>
    <t>просрочени</t>
  </si>
  <si>
    <t>1. Провизии за правни задължения</t>
  </si>
  <si>
    <t>2. Провизии за конструктивни задължения</t>
  </si>
  <si>
    <t>3. Други провизии</t>
  </si>
  <si>
    <t>Б. ЗАДЪЛЖЕНИЯ</t>
  </si>
  <si>
    <t>В. ПРОВИЗИИ</t>
  </si>
  <si>
    <t>8. Данъци за възстановяване, в т.ч.:</t>
  </si>
  <si>
    <t>6. Данъчни задължения, в т.ч.:</t>
  </si>
  <si>
    <t>11. Други краткосрочни задължения, в т.ч.:</t>
  </si>
  <si>
    <t>А. Нетекущи финансови активи</t>
  </si>
  <si>
    <t>2. Облигации</t>
  </si>
  <si>
    <t>3. Държавни ценни книжа</t>
  </si>
  <si>
    <t>Б. Текущи финансови активи</t>
  </si>
  <si>
    <t>2. Изкупени собствени акции</t>
  </si>
  <si>
    <t>3. Облигации</t>
  </si>
  <si>
    <t>5. Държавни ценни книжа</t>
  </si>
  <si>
    <t>Обща сума раздел А</t>
  </si>
  <si>
    <t>Справка №7 ИД</t>
  </si>
  <si>
    <t>Справка №8 ИД</t>
  </si>
  <si>
    <t>А. В страната</t>
  </si>
  <si>
    <t>Б. В чужбина</t>
  </si>
  <si>
    <t>Справка №5 ИД</t>
  </si>
  <si>
    <t>2. Задължения към финансови предприятия, в т.ч.:</t>
  </si>
  <si>
    <t>4. Задължения към персонала</t>
  </si>
  <si>
    <t>5. Данъчни задължения</t>
  </si>
  <si>
    <t>6. Задължения към осигурителни предприятия</t>
  </si>
  <si>
    <t>7. Други</t>
  </si>
  <si>
    <t xml:space="preserve">Справка №1 ИД </t>
  </si>
  <si>
    <t>Г. Общо разходи (І+ІІ+ІІІ)</t>
  </si>
  <si>
    <t>ІV. Разходи за данъци</t>
  </si>
  <si>
    <t>1. Корпоративни данъци</t>
  </si>
  <si>
    <t>2. Други</t>
  </si>
  <si>
    <t>Общо за група ІV</t>
  </si>
  <si>
    <t>Д. Печалба преди облагане с данъци (В-ІІІ)</t>
  </si>
  <si>
    <t>Д. Загуба преди облагане с данъци (В+ІІІ)</t>
  </si>
  <si>
    <t>ВСИЧКО (Г+ІV+Е)</t>
  </si>
  <si>
    <t>Е. Нетна печалба за периода (Д-ІV)</t>
  </si>
  <si>
    <t>Е. Нетна загуба за периода (Д+ІV)</t>
  </si>
  <si>
    <t>Справка №2 ИД</t>
  </si>
  <si>
    <t>Справка №З ИД</t>
  </si>
  <si>
    <t>Е. Парични средства в края на периода, в т.ч.:</t>
  </si>
  <si>
    <t>по безсрочни депозити</t>
  </si>
  <si>
    <t>Справка №4 ИД</t>
  </si>
  <si>
    <r>
      <t>2. Задължения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към банки, в т.ч.:</t>
    </r>
  </si>
  <si>
    <r>
      <t>Забележка: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</si>
  <si>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за ценните книжа</t>
  </si>
  <si>
    <r>
      <t>1. Акции в</t>
    </r>
    <r>
      <rPr>
        <b/>
        <sz val="10"/>
        <rFont val="Times New Roman"/>
        <family val="1"/>
      </rPr>
      <t xml:space="preserve"> </t>
    </r>
  </si>
  <si>
    <r>
      <t xml:space="preserve">Забележка: </t>
    </r>
    <r>
      <rPr>
        <sz val="10"/>
        <rFont val="Times New Roman"/>
        <family val="1"/>
      </rPr>
      <t>1</t>
    </r>
    <r>
      <rPr>
        <sz val="10"/>
        <color indexed="10"/>
        <rFont val="Times New Roman"/>
        <family val="1"/>
      </rPr>
      <t xml:space="preserve">. </t>
    </r>
    <r>
      <rPr>
        <sz val="10"/>
        <rFont val="Times New Roman"/>
        <family val="1"/>
      </rPr>
      <t>За ценните книжа се представят данни по публични дружества/емитенти, съответно по емитент. Д.а се посочи кой е гарантът, в случаите, когато ценните книжа са гарантирани от държава, БНБ, съответно чужда централна банка, както и от международни организации.
2. Предприятията, които притежават чуждестранни ценни книжа, съставят отделна справка за всяка страна.</t>
    </r>
  </si>
  <si>
    <t xml:space="preserve">Справка </t>
  </si>
  <si>
    <t>за нетекущите активи</t>
  </si>
  <si>
    <t>Г. Общо приходи (І+ІІ+ІІІ)</t>
  </si>
  <si>
    <t>към банки - банка депозитар</t>
  </si>
  <si>
    <t>2. Разходи за външни услуги</t>
  </si>
  <si>
    <t>Гл.счетоводител: Елеонора Стоева</t>
  </si>
  <si>
    <t>1. Инвестиционни имоти</t>
  </si>
  <si>
    <t>ЕИК по БУЛСТАТ:175 038 005</t>
  </si>
  <si>
    <t>Ръководител: Огнян Калев</t>
  </si>
  <si>
    <t xml:space="preserve">2. Резерви от последващи оценки на активи </t>
  </si>
  <si>
    <t>II. ПАРИЧНИ СРЕДСТВА</t>
  </si>
  <si>
    <t>I.Материални запаси</t>
  </si>
  <si>
    <t>1.Материали</t>
  </si>
  <si>
    <t>1. Задължения към обслужващото дружество</t>
  </si>
  <si>
    <t>Общо за група II</t>
  </si>
  <si>
    <t>Общо за група IІ</t>
  </si>
  <si>
    <t>I. Разходи по икономически елементи</t>
  </si>
  <si>
    <t>1. Разходи за материали</t>
  </si>
  <si>
    <t>6.Други</t>
  </si>
  <si>
    <t>ІІ. Финансови разходи</t>
  </si>
  <si>
    <t>1. Други финансови разходи</t>
  </si>
  <si>
    <t>4. Разходи за заплати и осигуровки</t>
  </si>
  <si>
    <t>ІІ. Финансови приходи</t>
  </si>
  <si>
    <t>1. Други финансови приходи</t>
  </si>
  <si>
    <t>І. Приходи от дейността</t>
  </si>
  <si>
    <t>1. Приходи от инвестиционни имоти</t>
  </si>
  <si>
    <t>Парични потоци, свързани с инвестиционни имоти</t>
  </si>
  <si>
    <t>Парични потоци,свързани с емитиране на ценни книжа</t>
  </si>
  <si>
    <t>Парични потоци, свързани с получени  заеми</t>
  </si>
  <si>
    <t>1. Последващи оценки на дълготрайни материални и нематериални активи, в т.ч.</t>
  </si>
  <si>
    <t>2. Записване на акционерен капитал</t>
  </si>
  <si>
    <t>І. Имоти, машини, съоражене, и оборудване</t>
  </si>
  <si>
    <t>II.Инвестиционни имоти</t>
  </si>
  <si>
    <t>1.Права върху собственост</t>
  </si>
  <si>
    <t>2.Програмни продукти</t>
  </si>
  <si>
    <t>3.Продукт от развоината дейност</t>
  </si>
  <si>
    <t>Обща сума IIІ:</t>
  </si>
  <si>
    <t xml:space="preserve">ІV. Финансови активи 
</t>
  </si>
  <si>
    <t>Обща сума ІV:</t>
  </si>
  <si>
    <t>Общ сбор ( I+ II+ III+IV)</t>
  </si>
  <si>
    <t>9. Задължения към обслужващото дружество</t>
  </si>
  <si>
    <t xml:space="preserve">4. Други </t>
  </si>
  <si>
    <t>4.Изкупени собствени облигации</t>
  </si>
  <si>
    <t>4. Други финансови инструменти, в т.ч.:</t>
  </si>
  <si>
    <t>Обща сума по раздел Б</t>
  </si>
  <si>
    <t>І. Инвестиции в дъщерни предприятия</t>
  </si>
  <si>
    <t>Обща сума по I</t>
  </si>
  <si>
    <t>Обща сума по II</t>
  </si>
  <si>
    <t>ІII. Инвестиции в асоциирани предприятия</t>
  </si>
  <si>
    <t>Обща сума по III</t>
  </si>
  <si>
    <t>Обща сума по IV</t>
  </si>
  <si>
    <t>ІV. Инвестиции в други предприятия</t>
  </si>
  <si>
    <t>Обща сума за страната(I + II+III+IV)</t>
  </si>
  <si>
    <t>IІ. Инвестиции в смесени предприятия</t>
  </si>
  <si>
    <t>Обща сума за чужбина(I + II+III+IV)</t>
  </si>
  <si>
    <t>2. Материални дълготрайни активи</t>
  </si>
  <si>
    <t>Обща сума І:</t>
  </si>
  <si>
    <t>Дата: 20.10.2006</t>
  </si>
  <si>
    <t>Отчетен период: 30.09.2006 г.</t>
  </si>
  <si>
    <t>3. Нематериални дълготрайни активи</t>
  </si>
  <si>
    <t xml:space="preserve"> за инвестициите в дъщерни,смесени,асоциирани и други предприятия </t>
  </si>
  <si>
    <r>
      <t>Наименование</t>
    </r>
    <r>
      <rPr>
        <b/>
        <i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: АГРО ФИНАНС АДСИЦ</t>
    </r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</si>
</sst>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.00000"/>
    <numFmt numFmtId="173" formatCode="#,##0.000000"/>
    <numFmt numFmtId="174" formatCode="#,##0.0000000"/>
    <numFmt numFmtId="175" formatCode="[$-402]dd\ mmmm\ yyyy\ &quot;г.&quot;"/>
    <numFmt numFmtId="176" formatCode="0.0"/>
  </numFmts>
  <fonts count="1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i/>
      <u val="single"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57">
    <xf numFmtId="0" fontId="0" fillId="0" borderId="0" xfId="0" applyAlignment="1">
      <alignment/>
    </xf>
    <xf numFmtId="0" fontId="3" fillId="0" borderId="0" xfId="23" applyFont="1" applyAlignment="1" applyProtection="1">
      <alignment horizontal="center" vertical="center" wrapText="1"/>
      <protection locked="0"/>
    </xf>
    <xf numFmtId="0" fontId="1" fillId="0" borderId="0" xfId="24" applyFont="1" applyAlignment="1" applyProtection="1">
      <alignment horizontal="center" vertical="center" wrapText="1"/>
      <protection locked="0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7" fillId="0" borderId="0" xfId="26" applyFont="1" applyFill="1" applyAlignment="1">
      <alignment horizontal="left" vertical="justify"/>
      <protection/>
    </xf>
    <xf numFmtId="0" fontId="8" fillId="0" borderId="0" xfId="26" applyFont="1" applyFill="1" applyAlignment="1">
      <alignment horizontal="left" vertical="justify"/>
      <protection/>
    </xf>
    <xf numFmtId="0" fontId="7" fillId="0" borderId="2" xfId="23" applyFont="1" applyFill="1" applyBorder="1" applyAlignment="1" applyProtection="1">
      <alignment horizontal="left" vertical="justify" wrapText="1"/>
      <protection locked="0"/>
    </xf>
    <xf numFmtId="0" fontId="7" fillId="0" borderId="0" xfId="26" applyFont="1" applyFill="1" applyBorder="1" applyAlignment="1">
      <alignment horizontal="left" vertical="justify" wrapText="1"/>
      <protection/>
    </xf>
    <xf numFmtId="0" fontId="7" fillId="0" borderId="0" xfId="26" applyFont="1" applyFill="1" applyBorder="1" applyAlignment="1" applyProtection="1">
      <alignment horizontal="left" vertical="justify" wrapText="1"/>
      <protection locked="0"/>
    </xf>
    <xf numFmtId="3" fontId="8" fillId="0" borderId="0" xfId="26" applyNumberFormat="1" applyFont="1" applyFill="1" applyBorder="1" applyAlignment="1" applyProtection="1">
      <alignment horizontal="left" vertical="justify"/>
      <protection locked="0"/>
    </xf>
    <xf numFmtId="0" fontId="8" fillId="0" borderId="0" xfId="26" applyFont="1" applyFill="1" applyBorder="1" applyAlignment="1" applyProtection="1">
      <alignment horizontal="left" vertical="justify"/>
      <protection locked="0"/>
    </xf>
    <xf numFmtId="0" fontId="8" fillId="0" borderId="0" xfId="24" applyFont="1" applyAlignment="1" applyProtection="1">
      <alignment wrapText="1"/>
      <protection locked="0"/>
    </xf>
    <xf numFmtId="0" fontId="7" fillId="0" borderId="0" xfId="24" applyFont="1" applyBorder="1" applyAlignment="1" applyProtection="1">
      <alignment horizontal="centerContinuous" vertical="center" wrapText="1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22" applyFont="1" applyProtection="1">
      <alignment/>
      <protection locked="0"/>
    </xf>
    <xf numFmtId="0" fontId="7" fillId="0" borderId="0" xfId="21" applyFont="1" applyAlignment="1" applyProtection="1">
      <alignment horizontal="centerContinuous"/>
      <protection locked="0"/>
    </xf>
    <xf numFmtId="0" fontId="8" fillId="0" borderId="0" xfId="21" applyFont="1" applyProtection="1">
      <alignment/>
      <protection locked="0"/>
    </xf>
    <xf numFmtId="0" fontId="7" fillId="0" borderId="0" xfId="21" applyFont="1" applyBorder="1" applyAlignment="1" applyProtection="1">
      <alignment vertical="justify" wrapText="1"/>
      <protection locked="0"/>
    </xf>
    <xf numFmtId="0" fontId="8" fillId="0" borderId="0" xfId="21" applyFont="1" applyBorder="1" applyAlignment="1" applyProtection="1">
      <alignment vertical="justify" wrapText="1"/>
      <protection locked="0"/>
    </xf>
    <xf numFmtId="0" fontId="7" fillId="0" borderId="0" xfId="21" applyFont="1" applyAlignment="1" applyProtection="1">
      <alignment horizontal="left" vertical="center" wrapText="1"/>
      <protection locked="0"/>
    </xf>
    <xf numFmtId="1" fontId="8" fillId="0" borderId="0" xfId="21" applyNumberFormat="1" applyFont="1" applyFill="1" applyAlignment="1" applyProtection="1">
      <alignment vertical="center" wrapText="1"/>
      <protection locked="0"/>
    </xf>
    <xf numFmtId="1" fontId="8" fillId="0" borderId="0" xfId="21" applyNumberFormat="1" applyFont="1" applyFill="1" applyAlignment="1" applyProtection="1">
      <alignment horizontal="left" vertical="center" wrapText="1"/>
      <protection locked="0"/>
    </xf>
    <xf numFmtId="0" fontId="6" fillId="0" borderId="0" xfId="23" applyFont="1" applyBorder="1" applyAlignment="1" applyProtection="1">
      <alignment vertical="top" wrapText="1"/>
      <protection locked="0"/>
    </xf>
    <xf numFmtId="0" fontId="1" fillId="0" borderId="0" xfId="24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21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top" wrapText="1"/>
    </xf>
    <xf numFmtId="0" fontId="8" fillId="2" borderId="0" xfId="0" applyFont="1" applyFill="1" applyAlignment="1">
      <alignment horizontal="right" vertical="center" wrapText="1"/>
    </xf>
    <xf numFmtId="0" fontId="5" fillId="2" borderId="0" xfId="0" applyFont="1" applyFill="1" applyAlignment="1">
      <alignment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5" fillId="0" borderId="1" xfId="0" applyFont="1" applyBorder="1" applyAlignment="1">
      <alignment horizontal="right" vertical="top" wrapText="1"/>
    </xf>
    <xf numFmtId="0" fontId="5" fillId="0" borderId="1" xfId="0" applyFont="1" applyFill="1" applyBorder="1" applyAlignment="1">
      <alignment horizontal="left" vertical="top" wrapText="1"/>
    </xf>
    <xf numFmtId="0" fontId="3" fillId="0" borderId="0" xfId="23" applyFont="1" applyAlignment="1" applyProtection="1">
      <alignment vertical="top" wrapText="1"/>
      <protection locked="0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/>
    </xf>
    <xf numFmtId="0" fontId="13" fillId="0" borderId="0" xfId="0" applyFont="1" applyFill="1" applyAlignment="1">
      <alignment vertical="center"/>
    </xf>
    <xf numFmtId="0" fontId="6" fillId="0" borderId="1" xfId="26" applyFont="1" applyFill="1" applyBorder="1" applyAlignment="1">
      <alignment horizontal="center" vertical="center" wrapText="1"/>
      <protection/>
    </xf>
    <xf numFmtId="0" fontId="6" fillId="0" borderId="1" xfId="26" applyFont="1" applyFill="1" applyBorder="1" applyAlignment="1">
      <alignment horizontal="center" vertical="justify" wrapText="1"/>
      <protection/>
    </xf>
    <xf numFmtId="0" fontId="6" fillId="0" borderId="1" xfId="26" applyFont="1" applyFill="1" applyBorder="1" applyAlignment="1">
      <alignment horizontal="left" vertical="justify" wrapText="1"/>
      <protection/>
    </xf>
    <xf numFmtId="0" fontId="5" fillId="0" borderId="1" xfId="26" applyFont="1" applyFill="1" applyBorder="1" applyAlignment="1">
      <alignment horizontal="left" vertical="justify" wrapText="1"/>
      <protection/>
    </xf>
    <xf numFmtId="0" fontId="6" fillId="2" borderId="1" xfId="26" applyFont="1" applyFill="1" applyBorder="1" applyAlignment="1">
      <alignment horizontal="left" vertical="justify" wrapText="1"/>
      <protection/>
    </xf>
    <xf numFmtId="0" fontId="6" fillId="0" borderId="0" xfId="24" applyFont="1" applyFill="1" applyAlignment="1">
      <alignment horizontal="center" vertical="justify" wrapText="1"/>
      <protection/>
    </xf>
    <xf numFmtId="0" fontId="6" fillId="0" borderId="0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center"/>
    </xf>
    <xf numFmtId="0" fontId="13" fillId="0" borderId="0" xfId="0" applyFont="1" applyBorder="1" applyAlignment="1">
      <alignment horizontal="left" vertical="top" wrapText="1"/>
    </xf>
    <xf numFmtId="0" fontId="8" fillId="0" borderId="0" xfId="22" applyFont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22" applyFont="1">
      <alignment/>
      <protection/>
    </xf>
    <xf numFmtId="0" fontId="8" fillId="0" borderId="0" xfId="22" applyFont="1" applyFill="1">
      <alignment/>
      <protection/>
    </xf>
    <xf numFmtId="0" fontId="8" fillId="0" borderId="0" xfId="22" applyFont="1" applyFill="1" applyProtection="1">
      <alignment/>
      <protection/>
    </xf>
    <xf numFmtId="0" fontId="8" fillId="0" borderId="0" xfId="22" applyFont="1" applyFill="1" applyAlignment="1" applyProtection="1">
      <alignment horizontal="left" wrapText="1"/>
      <protection/>
    </xf>
    <xf numFmtId="0" fontId="8" fillId="0" borderId="0" xfId="22" applyFont="1" applyFill="1" applyAlignment="1">
      <alignment horizontal="left" wrapText="1"/>
      <protection/>
    </xf>
    <xf numFmtId="0" fontId="8" fillId="0" borderId="0" xfId="22" applyFont="1" applyAlignment="1">
      <alignment horizontal="left" wrapText="1"/>
      <protection/>
    </xf>
    <xf numFmtId="0" fontId="8" fillId="0" borderId="0" xfId="22" applyFont="1" applyFill="1" applyAlignment="1" applyProtection="1">
      <alignment/>
      <protection locked="0"/>
    </xf>
    <xf numFmtId="0" fontId="8" fillId="0" borderId="0" xfId="22" applyFont="1" applyFill="1" applyProtection="1">
      <alignment/>
      <protection locked="0"/>
    </xf>
    <xf numFmtId="0" fontId="8" fillId="0" borderId="0" xfId="22" applyFont="1" applyFill="1" applyAlignment="1">
      <alignment/>
      <protection/>
    </xf>
    <xf numFmtId="0" fontId="8" fillId="0" borderId="0" xfId="22" applyFont="1" applyAlignment="1">
      <alignment/>
      <protection/>
    </xf>
    <xf numFmtId="0" fontId="6" fillId="0" borderId="1" xfId="21" applyFont="1" applyBorder="1" applyAlignment="1" applyProtection="1">
      <alignment horizontal="centerContinuous" vertical="center" wrapText="1"/>
      <protection/>
    </xf>
    <xf numFmtId="0" fontId="6" fillId="0" borderId="1" xfId="21" applyFont="1" applyBorder="1" applyAlignment="1" applyProtection="1">
      <alignment horizontal="center" vertical="center" wrapText="1"/>
      <protection/>
    </xf>
    <xf numFmtId="0" fontId="6" fillId="0" borderId="1" xfId="21" applyFont="1" applyBorder="1" applyAlignment="1" applyProtection="1">
      <alignment horizontal="centerContinuous"/>
      <protection/>
    </xf>
    <xf numFmtId="0" fontId="6" fillId="0" borderId="1" xfId="21" applyFont="1" applyBorder="1" applyAlignment="1" applyProtection="1">
      <alignment vertical="justify" wrapText="1"/>
      <protection/>
    </xf>
    <xf numFmtId="0" fontId="5" fillId="0" borderId="1" xfId="21" applyFont="1" applyBorder="1" applyAlignment="1" applyProtection="1">
      <alignment vertical="justify"/>
      <protection/>
    </xf>
    <xf numFmtId="0" fontId="5" fillId="2" borderId="1" xfId="21" applyFont="1" applyFill="1" applyBorder="1" applyAlignment="1" applyProtection="1">
      <alignment vertical="justify"/>
      <protection/>
    </xf>
    <xf numFmtId="0" fontId="5" fillId="2" borderId="1" xfId="21" applyFont="1" applyFill="1" applyBorder="1" applyAlignment="1" applyProtection="1">
      <alignment vertical="center" wrapText="1"/>
      <protection/>
    </xf>
    <xf numFmtId="0" fontId="6" fillId="0" borderId="1" xfId="21" applyFont="1" applyBorder="1" applyAlignment="1" applyProtection="1">
      <alignment horizontal="right"/>
      <protection/>
    </xf>
    <xf numFmtId="0" fontId="6" fillId="0" borderId="1" xfId="21" applyFont="1" applyBorder="1" applyAlignment="1" applyProtection="1">
      <alignment horizontal="left" wrapText="1"/>
      <protection/>
    </xf>
    <xf numFmtId="0" fontId="5" fillId="0" borderId="1" xfId="21" applyFont="1" applyBorder="1" applyAlignment="1" applyProtection="1">
      <alignment horizontal="left" wrapText="1"/>
      <protection/>
    </xf>
    <xf numFmtId="0" fontId="6" fillId="2" borderId="1" xfId="21" applyFont="1" applyFill="1" applyBorder="1" applyAlignment="1" applyProtection="1">
      <alignment horizontal="right"/>
      <protection/>
    </xf>
    <xf numFmtId="0" fontId="6" fillId="0" borderId="0" xfId="21" applyFont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left" vertical="top" wrapText="1"/>
    </xf>
    <xf numFmtId="0" fontId="1" fillId="0" borderId="0" xfId="21" applyFont="1" applyAlignment="1" applyProtection="1">
      <alignment horizontal="center" vertical="center"/>
      <protection locked="0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3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/>
    </xf>
    <xf numFmtId="0" fontId="6" fillId="0" borderId="1" xfId="0" applyFont="1" applyFill="1" applyBorder="1" applyAlignment="1">
      <alignment horizontal="center" vertical="top" wrapText="1"/>
    </xf>
    <xf numFmtId="10" fontId="5" fillId="0" borderId="1" xfId="0" applyNumberFormat="1" applyFont="1" applyBorder="1" applyAlignment="1">
      <alignment horizontal="righ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vertical="center" wrapText="1"/>
    </xf>
    <xf numFmtId="2" fontId="5" fillId="0" borderId="0" xfId="0" applyNumberFormat="1" applyFont="1" applyAlignment="1">
      <alignment/>
    </xf>
    <xf numFmtId="0" fontId="0" fillId="0" borderId="0" xfId="0" applyAlignment="1">
      <alignment/>
    </xf>
    <xf numFmtId="1" fontId="5" fillId="0" borderId="0" xfId="0" applyNumberFormat="1" applyFont="1" applyAlignment="1">
      <alignment/>
    </xf>
    <xf numFmtId="1" fontId="1" fillId="0" borderId="0" xfId="23" applyNumberFormat="1" applyFont="1" applyBorder="1" applyAlignment="1" applyProtection="1">
      <alignment horizontal="center" vertical="center" wrapText="1"/>
      <protection locked="0"/>
    </xf>
    <xf numFmtId="1" fontId="3" fillId="0" borderId="0" xfId="23" applyNumberFormat="1" applyFont="1" applyAlignment="1" applyProtection="1">
      <alignment horizontal="center" vertical="center" wrapText="1"/>
      <protection locked="0"/>
    </xf>
    <xf numFmtId="1" fontId="6" fillId="0" borderId="0" xfId="23" applyNumberFormat="1" applyFont="1" applyBorder="1" applyAlignment="1" applyProtection="1">
      <alignment horizontal="left" vertical="center" wrapText="1"/>
      <protection locked="0"/>
    </xf>
    <xf numFmtId="1" fontId="5" fillId="0" borderId="0" xfId="0" applyNumberFormat="1" applyFont="1" applyAlignment="1">
      <alignment vertical="center" wrapText="1"/>
    </xf>
    <xf numFmtId="1" fontId="1" fillId="0" borderId="0" xfId="24" applyNumberFormat="1" applyFont="1" applyAlignment="1" applyProtection="1">
      <alignment horizontal="center" vertical="center" wrapText="1"/>
      <protection locked="0"/>
    </xf>
    <xf numFmtId="1" fontId="1" fillId="0" borderId="1" xfId="23" applyNumberFormat="1" applyFont="1" applyBorder="1" applyAlignment="1" applyProtection="1">
      <alignment horizontal="center" vertical="center" wrapText="1"/>
      <protection/>
    </xf>
    <xf numFmtId="1" fontId="4" fillId="3" borderId="1" xfId="23" applyNumberFormat="1" applyFont="1" applyFill="1" applyBorder="1" applyAlignment="1" applyProtection="1">
      <alignment horizontal="left" vertical="top" wrapText="1"/>
      <protection/>
    </xf>
    <xf numFmtId="1" fontId="5" fillId="0" borderId="1" xfId="0" applyNumberFormat="1" applyFont="1" applyBorder="1" applyAlignment="1">
      <alignment/>
    </xf>
    <xf numFmtId="1" fontId="6" fillId="0" borderId="1" xfId="0" applyNumberFormat="1" applyFont="1" applyBorder="1" applyAlignment="1">
      <alignment/>
    </xf>
    <xf numFmtId="1" fontId="9" fillId="0" borderId="1" xfId="0" applyNumberFormat="1" applyFont="1" applyBorder="1" applyAlignment="1">
      <alignment wrapText="1"/>
    </xf>
    <xf numFmtId="1" fontId="5" fillId="0" borderId="1" xfId="0" applyNumberFormat="1" applyFont="1" applyBorder="1" applyAlignment="1">
      <alignment wrapText="1"/>
    </xf>
    <xf numFmtId="1" fontId="5" fillId="0" borderId="0" xfId="0" applyNumberFormat="1" applyFont="1" applyAlignment="1">
      <alignment wrapText="1"/>
    </xf>
    <xf numFmtId="1" fontId="6" fillId="0" borderId="1" xfId="0" applyNumberFormat="1" applyFont="1" applyBorder="1" applyAlignment="1">
      <alignment horizontal="right" wrapText="1"/>
    </xf>
    <xf numFmtId="1" fontId="6" fillId="0" borderId="1" xfId="0" applyNumberFormat="1" applyFont="1" applyBorder="1" applyAlignment="1">
      <alignment wrapText="1"/>
    </xf>
    <xf numFmtId="1" fontId="6" fillId="0" borderId="1" xfId="0" applyNumberFormat="1" applyFont="1" applyBorder="1" applyAlignment="1">
      <alignment horizontal="right"/>
    </xf>
    <xf numFmtId="1" fontId="9" fillId="0" borderId="1" xfId="0" applyNumberFormat="1" applyFont="1" applyBorder="1" applyAlignment="1">
      <alignment/>
    </xf>
    <xf numFmtId="1" fontId="5" fillId="0" borderId="1" xfId="0" applyNumberFormat="1" applyFont="1" applyBorder="1" applyAlignment="1">
      <alignment horizontal="left" wrapText="1"/>
    </xf>
    <xf numFmtId="1" fontId="5" fillId="0" borderId="0" xfId="0" applyNumberFormat="1" applyFont="1" applyBorder="1" applyAlignment="1">
      <alignment horizontal="left" vertical="top" wrapText="1"/>
    </xf>
    <xf numFmtId="1" fontId="5" fillId="0" borderId="0" xfId="0" applyNumberFormat="1" applyFont="1" applyBorder="1" applyAlignment="1">
      <alignment horizontal="left" vertical="top"/>
    </xf>
    <xf numFmtId="1" fontId="5" fillId="0" borderId="0" xfId="0" applyNumberFormat="1" applyFont="1" applyBorder="1" applyAlignment="1">
      <alignment/>
    </xf>
    <xf numFmtId="1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7" fillId="0" borderId="0" xfId="23" applyNumberFormat="1" applyFont="1" applyBorder="1" applyAlignment="1" applyProtection="1">
      <alignment vertical="top" wrapText="1"/>
      <protection locked="0"/>
    </xf>
    <xf numFmtId="1" fontId="7" fillId="0" borderId="0" xfId="25" applyNumberFormat="1" applyFont="1" applyBorder="1" applyAlignment="1" applyProtection="1">
      <alignment horizontal="centerContinuous"/>
      <protection locked="0"/>
    </xf>
    <xf numFmtId="1" fontId="8" fillId="0" borderId="0" xfId="25" applyNumberFormat="1" applyFont="1" applyBorder="1" applyAlignment="1" applyProtection="1">
      <alignment/>
      <protection locked="0"/>
    </xf>
    <xf numFmtId="1" fontId="8" fillId="0" borderId="0" xfId="25" applyNumberFormat="1" applyFont="1" applyBorder="1" applyAlignment="1" applyProtection="1">
      <alignment wrapText="1"/>
      <protection locked="0"/>
    </xf>
    <xf numFmtId="1" fontId="3" fillId="0" borderId="0" xfId="23" applyNumberFormat="1" applyFont="1" applyAlignment="1" applyProtection="1">
      <alignment vertical="top" wrapText="1"/>
      <protection locked="0"/>
    </xf>
    <xf numFmtId="1" fontId="7" fillId="0" borderId="0" xfId="25" applyNumberFormat="1" applyFont="1" applyBorder="1" applyAlignment="1" applyProtection="1">
      <alignment horizontal="center" vertical="center" wrapText="1"/>
      <protection/>
    </xf>
    <xf numFmtId="1" fontId="8" fillId="0" borderId="0" xfId="25" applyNumberFormat="1" applyFont="1" applyBorder="1" applyProtection="1">
      <alignment/>
      <protection locked="0"/>
    </xf>
    <xf numFmtId="1" fontId="8" fillId="0" borderId="0" xfId="25" applyNumberFormat="1" applyFont="1" applyProtection="1">
      <alignment/>
      <protection locked="0"/>
    </xf>
    <xf numFmtId="1" fontId="7" fillId="0" borderId="0" xfId="25" applyNumberFormat="1" applyFont="1" applyAlignment="1" applyProtection="1">
      <alignment horizontal="center"/>
      <protection locked="0"/>
    </xf>
    <xf numFmtId="1" fontId="5" fillId="0" borderId="0" xfId="0" applyNumberFormat="1" applyFont="1" applyBorder="1" applyAlignment="1">
      <alignment/>
    </xf>
    <xf numFmtId="1" fontId="6" fillId="0" borderId="1" xfId="25" applyNumberFormat="1" applyFont="1" applyBorder="1" applyAlignment="1" applyProtection="1">
      <alignment horizontal="center" vertical="center" wrapText="1"/>
      <protection/>
    </xf>
    <xf numFmtId="1" fontId="7" fillId="0" borderId="1" xfId="25" applyNumberFormat="1" applyFont="1" applyBorder="1" applyAlignment="1" applyProtection="1">
      <alignment horizontal="center" vertical="center" wrapText="1"/>
      <protection/>
    </xf>
    <xf numFmtId="1" fontId="7" fillId="0" borderId="1" xfId="25" applyNumberFormat="1" applyFont="1" applyBorder="1" applyAlignment="1" applyProtection="1">
      <alignment vertical="center" wrapText="1"/>
      <protection/>
    </xf>
    <xf numFmtId="1" fontId="7" fillId="0" borderId="1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8" fillId="0" borderId="0" xfId="0" applyNumberFormat="1" applyFont="1" applyAlignment="1">
      <alignment/>
    </xf>
    <xf numFmtId="1" fontId="8" fillId="0" borderId="1" xfId="0" applyNumberFormat="1" applyFont="1" applyBorder="1" applyAlignment="1">
      <alignment wrapText="1"/>
    </xf>
    <xf numFmtId="1" fontId="8" fillId="0" borderId="0" xfId="0" applyNumberFormat="1" applyFont="1" applyBorder="1" applyAlignment="1">
      <alignment wrapText="1"/>
    </xf>
    <xf numFmtId="1" fontId="8" fillId="0" borderId="0" xfId="0" applyNumberFormat="1" applyFont="1" applyAlignment="1">
      <alignment wrapText="1"/>
    </xf>
    <xf numFmtId="1" fontId="8" fillId="0" borderId="1" xfId="0" applyNumberFormat="1" applyFont="1" applyBorder="1" applyAlignment="1">
      <alignment horizontal="left" wrapText="1"/>
    </xf>
    <xf numFmtId="1" fontId="7" fillId="0" borderId="1" xfId="0" applyNumberFormat="1" applyFont="1" applyBorder="1" applyAlignment="1">
      <alignment horizontal="right" wrapText="1"/>
    </xf>
    <xf numFmtId="1" fontId="7" fillId="0" borderId="1" xfId="0" applyNumberFormat="1" applyFont="1" applyBorder="1" applyAlignment="1">
      <alignment wrapText="1"/>
    </xf>
    <xf numFmtId="1" fontId="8" fillId="2" borderId="1" xfId="0" applyNumberFormat="1" applyFont="1" applyFill="1" applyBorder="1" applyAlignment="1">
      <alignment wrapText="1"/>
    </xf>
    <xf numFmtId="1" fontId="7" fillId="2" borderId="1" xfId="0" applyNumberFormat="1" applyFont="1" applyFill="1" applyBorder="1" applyAlignment="1">
      <alignment wrapText="1"/>
    </xf>
    <xf numFmtId="1" fontId="10" fillId="0" borderId="0" xfId="0" applyNumberFormat="1" applyFont="1" applyAlignment="1">
      <alignment horizontal="center" wrapText="1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left" vertical="center"/>
    </xf>
    <xf numFmtId="1" fontId="5" fillId="0" borderId="0" xfId="0" applyNumberFormat="1" applyFont="1" applyAlignment="1">
      <alignment horizontal="left" vertical="center"/>
    </xf>
    <xf numFmtId="1" fontId="6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9" fillId="0" borderId="0" xfId="0" applyNumberFormat="1" applyFont="1" applyAlignment="1">
      <alignment horizontal="center"/>
    </xf>
    <xf numFmtId="1" fontId="6" fillId="0" borderId="0" xfId="0" applyNumberFormat="1" applyFont="1" applyAlignment="1">
      <alignment/>
    </xf>
    <xf numFmtId="1" fontId="3" fillId="0" borderId="0" xfId="23" applyNumberFormat="1" applyFont="1" applyFill="1" applyAlignment="1" applyProtection="1">
      <alignment horizontal="right" vertical="top"/>
      <protection locked="0"/>
    </xf>
    <xf numFmtId="1" fontId="9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right"/>
    </xf>
    <xf numFmtId="1" fontId="5" fillId="0" borderId="0" xfId="23" applyNumberFormat="1" applyFont="1" applyFill="1" applyAlignment="1" applyProtection="1">
      <alignment horizontal="left" vertical="top"/>
      <protection locked="0"/>
    </xf>
    <xf numFmtId="1" fontId="5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left"/>
    </xf>
    <xf numFmtId="1" fontId="9" fillId="0" borderId="0" xfId="0" applyNumberFormat="1" applyFont="1" applyAlignment="1">
      <alignment horizontal="left"/>
    </xf>
    <xf numFmtId="1" fontId="5" fillId="0" borderId="0" xfId="0" applyNumberFormat="1" applyFont="1" applyBorder="1" applyAlignment="1">
      <alignment horizontal="center" vertical="top"/>
    </xf>
    <xf numFmtId="1" fontId="9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center" vertical="top" wrapText="1"/>
    </xf>
    <xf numFmtId="1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top" wrapText="1"/>
    </xf>
    <xf numFmtId="1" fontId="7" fillId="0" borderId="0" xfId="0" applyNumberFormat="1" applyFont="1" applyAlignment="1">
      <alignment horizontal="center" vertical="center" wrapText="1"/>
    </xf>
    <xf numFmtId="1" fontId="6" fillId="0" borderId="1" xfId="0" applyNumberFormat="1" applyFont="1" applyBorder="1" applyAlignment="1">
      <alignment horizontal="left" vertical="top" wrapText="1"/>
    </xf>
    <xf numFmtId="1" fontId="13" fillId="0" borderId="1" xfId="0" applyNumberFormat="1" applyFont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left" vertical="top" wrapText="1"/>
    </xf>
    <xf numFmtId="1" fontId="5" fillId="2" borderId="1" xfId="0" applyNumberFormat="1" applyFont="1" applyFill="1" applyBorder="1" applyAlignment="1">
      <alignment horizontal="left" vertical="top" wrapText="1"/>
    </xf>
    <xf numFmtId="1" fontId="7" fillId="0" borderId="0" xfId="0" applyNumberFormat="1" applyFont="1" applyAlignment="1">
      <alignment/>
    </xf>
    <xf numFmtId="1" fontId="6" fillId="0" borderId="1" xfId="0" applyNumberFormat="1" applyFont="1" applyBorder="1" applyAlignment="1">
      <alignment horizontal="right" vertical="top" wrapText="1"/>
    </xf>
    <xf numFmtId="1" fontId="6" fillId="0" borderId="1" xfId="0" applyNumberFormat="1" applyFont="1" applyFill="1" applyBorder="1" applyAlignment="1">
      <alignment horizontal="left" vertical="top" wrapText="1"/>
    </xf>
    <xf numFmtId="1" fontId="13" fillId="0" borderId="1" xfId="0" applyNumberFormat="1" applyFont="1" applyFill="1" applyBorder="1" applyAlignment="1">
      <alignment horizontal="left" vertical="top" wrapText="1"/>
    </xf>
    <xf numFmtId="1" fontId="8" fillId="0" borderId="0" xfId="0" applyNumberFormat="1" applyFont="1" applyBorder="1" applyAlignment="1">
      <alignment/>
    </xf>
    <xf numFmtId="1" fontId="8" fillId="0" borderId="0" xfId="0" applyNumberFormat="1" applyFont="1" applyAlignment="1">
      <alignment/>
    </xf>
    <xf numFmtId="1" fontId="6" fillId="0" borderId="1" xfId="0" applyNumberFormat="1" applyFont="1" applyBorder="1" applyAlignment="1">
      <alignment horizontal="center" vertical="justify" wrapText="1"/>
    </xf>
    <xf numFmtId="1" fontId="5" fillId="0" borderId="1" xfId="0" applyNumberFormat="1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5" fillId="0" borderId="0" xfId="23" applyNumberFormat="1" applyFont="1" applyAlignment="1" applyProtection="1">
      <alignment horizontal="center" vertical="center" wrapText="1"/>
      <protection locked="0"/>
    </xf>
    <xf numFmtId="10" fontId="10" fillId="0" borderId="0" xfId="0" applyNumberFormat="1" applyFont="1" applyAlignment="1">
      <alignment horizontal="center"/>
    </xf>
    <xf numFmtId="10" fontId="5" fillId="0" borderId="0" xfId="0" applyNumberFormat="1" applyFont="1" applyAlignment="1">
      <alignment/>
    </xf>
    <xf numFmtId="10" fontId="9" fillId="0" borderId="0" xfId="0" applyNumberFormat="1" applyFont="1" applyAlignment="1">
      <alignment horizontal="center"/>
    </xf>
    <xf numFmtId="10" fontId="0" fillId="0" borderId="0" xfId="0" applyNumberFormat="1" applyFont="1" applyAlignment="1">
      <alignment horizontal="left"/>
    </xf>
    <xf numFmtId="10" fontId="7" fillId="0" borderId="0" xfId="0" applyNumberFormat="1" applyFont="1" applyBorder="1" applyAlignment="1">
      <alignment horizontal="center"/>
    </xf>
    <xf numFmtId="10" fontId="5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1" fontId="6" fillId="0" borderId="0" xfId="0" applyNumberFormat="1" applyFont="1" applyBorder="1" applyAlignment="1">
      <alignment horizontal="center" vertical="top" wrapText="1"/>
    </xf>
    <xf numFmtId="1" fontId="6" fillId="0" borderId="0" xfId="0" applyNumberFormat="1" applyFont="1" applyAlignment="1">
      <alignment horizontal="center" vertical="center"/>
    </xf>
    <xf numFmtId="1" fontId="5" fillId="0" borderId="1" xfId="0" applyNumberFormat="1" applyFont="1" applyBorder="1" applyAlignment="1">
      <alignment horizontal="right" vertical="top" wrapText="1"/>
    </xf>
    <xf numFmtId="1" fontId="5" fillId="0" borderId="1" xfId="0" applyNumberFormat="1" applyFont="1" applyBorder="1" applyAlignment="1">
      <alignment vertical="center" wrapText="1"/>
    </xf>
    <xf numFmtId="1" fontId="8" fillId="0" borderId="0" xfId="24" applyNumberFormat="1" applyFont="1" applyAlignment="1" applyProtection="1">
      <alignment wrapText="1"/>
      <protection locked="0"/>
    </xf>
    <xf numFmtId="1" fontId="8" fillId="0" borderId="0" xfId="24" applyNumberFormat="1" applyFont="1" applyFill="1" applyAlignment="1" applyProtection="1">
      <alignment wrapText="1"/>
      <protection locked="0"/>
    </xf>
    <xf numFmtId="1" fontId="3" fillId="0" borderId="0" xfId="0" applyNumberFormat="1" applyFont="1" applyAlignment="1">
      <alignment vertical="center"/>
    </xf>
    <xf numFmtId="1" fontId="7" fillId="0" borderId="0" xfId="24" applyNumberFormat="1" applyFont="1" applyBorder="1" applyAlignment="1" applyProtection="1">
      <alignment vertical="center" wrapText="1"/>
      <protection locked="0"/>
    </xf>
    <xf numFmtId="1" fontId="7" fillId="0" borderId="0" xfId="24" applyNumberFormat="1" applyFont="1" applyFill="1" applyBorder="1" applyAlignment="1" applyProtection="1">
      <alignment vertical="center" wrapText="1"/>
      <protection locked="0"/>
    </xf>
    <xf numFmtId="1" fontId="1" fillId="0" borderId="0" xfId="24" applyNumberFormat="1" applyFont="1" applyAlignment="1" applyProtection="1">
      <alignment vertical="center" wrapText="1"/>
      <protection locked="0"/>
    </xf>
    <xf numFmtId="1" fontId="3" fillId="0" borderId="0" xfId="23" applyNumberFormat="1" applyFont="1" applyAlignment="1" applyProtection="1">
      <alignment vertical="center" wrapText="1"/>
      <protection locked="0"/>
    </xf>
    <xf numFmtId="1" fontId="7" fillId="0" borderId="0" xfId="23" applyNumberFormat="1" applyFont="1" applyFill="1" applyBorder="1" applyAlignment="1" applyProtection="1">
      <alignment vertical="top" wrapText="1"/>
      <protection locked="0"/>
    </xf>
    <xf numFmtId="1" fontId="6" fillId="0" borderId="0" xfId="0" applyNumberFormat="1" applyFont="1" applyAlignment="1">
      <alignment vertical="center" wrapText="1"/>
    </xf>
    <xf numFmtId="1" fontId="6" fillId="0" borderId="1" xfId="0" applyNumberFormat="1" applyFont="1" applyBorder="1" applyAlignment="1">
      <alignment vertical="center" wrapText="1"/>
    </xf>
    <xf numFmtId="1" fontId="7" fillId="0" borderId="1" xfId="0" applyNumberFormat="1" applyFont="1" applyBorder="1" applyAlignment="1">
      <alignment vertical="center" wrapText="1"/>
    </xf>
    <xf numFmtId="1" fontId="5" fillId="0" borderId="0" xfId="0" applyNumberFormat="1" applyFont="1" applyBorder="1" applyAlignment="1">
      <alignment vertical="center" wrapText="1"/>
    </xf>
    <xf numFmtId="1" fontId="5" fillId="0" borderId="0" xfId="0" applyNumberFormat="1" applyFont="1" applyFill="1" applyAlignment="1">
      <alignment vertical="center" wrapText="1"/>
    </xf>
    <xf numFmtId="1" fontId="5" fillId="0" borderId="0" xfId="0" applyNumberFormat="1" applyFont="1" applyBorder="1" applyAlignment="1">
      <alignment vertical="top"/>
    </xf>
    <xf numFmtId="1" fontId="14" fillId="0" borderId="0" xfId="0" applyNumberFormat="1" applyFont="1" applyBorder="1" applyAlignment="1">
      <alignment vertical="center" wrapText="1"/>
    </xf>
    <xf numFmtId="1" fontId="14" fillId="0" borderId="0" xfId="0" applyNumberFormat="1" applyFont="1" applyAlignment="1">
      <alignment vertical="center" wrapText="1"/>
    </xf>
    <xf numFmtId="3" fontId="5" fillId="0" borderId="1" xfId="0" applyNumberFormat="1" applyFont="1" applyBorder="1" applyAlignment="1">
      <alignment horizontal="right" vertical="top" wrapText="1"/>
    </xf>
    <xf numFmtId="2" fontId="7" fillId="0" borderId="0" xfId="0" applyNumberFormat="1" applyFont="1" applyAlignment="1">
      <alignment/>
    </xf>
    <xf numFmtId="0" fontId="9" fillId="0" borderId="0" xfId="0" applyFont="1" applyAlignment="1">
      <alignment horizontal="center" wrapText="1"/>
    </xf>
    <xf numFmtId="0" fontId="1" fillId="0" borderId="0" xfId="26" applyFont="1" applyFill="1" applyAlignment="1">
      <alignment horizontal="center" vertical="justify" wrapText="1"/>
      <protection/>
    </xf>
    <xf numFmtId="1" fontId="6" fillId="0" borderId="0" xfId="23" applyNumberFormat="1" applyFont="1" applyBorder="1" applyAlignment="1" applyProtection="1">
      <alignment horizontal="center" vertical="center" wrapText="1"/>
      <protection locked="0"/>
    </xf>
    <xf numFmtId="1" fontId="1" fillId="0" borderId="0" xfId="23" applyNumberFormat="1" applyFont="1" applyBorder="1" applyAlignment="1" applyProtection="1">
      <alignment horizontal="lef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3" fontId="5" fillId="0" borderId="0" xfId="0" applyNumberFormat="1" applyFont="1" applyAlignment="1">
      <alignment/>
    </xf>
    <xf numFmtId="3" fontId="1" fillId="0" borderId="0" xfId="23" applyNumberFormat="1" applyFont="1" applyAlignment="1" applyProtection="1">
      <alignment horizontal="center" vertical="center" wrapText="1"/>
      <protection locked="0"/>
    </xf>
    <xf numFmtId="3" fontId="5" fillId="0" borderId="0" xfId="0" applyNumberFormat="1" applyFont="1" applyAlignment="1">
      <alignment vertical="center" wrapText="1"/>
    </xf>
    <xf numFmtId="3" fontId="1" fillId="0" borderId="0" xfId="23" applyNumberFormat="1" applyFont="1" applyBorder="1" applyAlignment="1" applyProtection="1">
      <alignment horizontal="center" vertical="center" wrapText="1"/>
      <protection locked="0"/>
    </xf>
    <xf numFmtId="3" fontId="1" fillId="0" borderId="1" xfId="23" applyNumberFormat="1" applyFont="1" applyBorder="1" applyAlignment="1" applyProtection="1">
      <alignment horizontal="center" vertical="center" wrapText="1"/>
      <protection/>
    </xf>
    <xf numFmtId="3" fontId="5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 wrapText="1"/>
    </xf>
    <xf numFmtId="3" fontId="5" fillId="0" borderId="0" xfId="0" applyNumberFormat="1" applyFont="1" applyAlignment="1">
      <alignment wrapText="1"/>
    </xf>
    <xf numFmtId="3" fontId="1" fillId="0" borderId="0" xfId="23" applyNumberFormat="1" applyFont="1" applyBorder="1" applyAlignment="1" applyProtection="1">
      <alignment horizontal="left" vertical="center" wrapText="1"/>
      <protection locked="0"/>
    </xf>
    <xf numFmtId="3" fontId="1" fillId="0" borderId="0" xfId="24" applyNumberFormat="1" applyFont="1" applyAlignment="1" applyProtection="1">
      <alignment horizontal="center" vertical="center" wrapText="1"/>
      <protection locked="0"/>
    </xf>
    <xf numFmtId="3" fontId="5" fillId="0" borderId="0" xfId="0" applyNumberFormat="1" applyFont="1" applyBorder="1" applyAlignment="1">
      <alignment/>
    </xf>
    <xf numFmtId="3" fontId="3" fillId="0" borderId="0" xfId="23" applyNumberFormat="1" applyFont="1" applyAlignment="1" applyProtection="1">
      <alignment horizontal="center" vertical="center" wrapText="1"/>
      <protection locked="0"/>
    </xf>
    <xf numFmtId="3" fontId="6" fillId="0" borderId="1" xfId="0" applyNumberFormat="1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left" vertical="top" wrapText="1"/>
    </xf>
    <xf numFmtId="3" fontId="5" fillId="0" borderId="0" xfId="0" applyNumberFormat="1" applyFont="1" applyFill="1" applyAlignment="1">
      <alignment/>
    </xf>
    <xf numFmtId="0" fontId="8" fillId="2" borderId="0" xfId="0" applyFont="1" applyFill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1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 vertical="top"/>
    </xf>
    <xf numFmtId="1" fontId="6" fillId="0" borderId="0" xfId="0" applyNumberFormat="1" applyFont="1" applyAlignment="1">
      <alignment horizontal="left"/>
    </xf>
    <xf numFmtId="4" fontId="5" fillId="0" borderId="1" xfId="0" applyNumberFormat="1" applyFont="1" applyBorder="1" applyAlignment="1">
      <alignment horizontal="left" vertical="top" wrapText="1"/>
    </xf>
    <xf numFmtId="10" fontId="5" fillId="0" borderId="1" xfId="0" applyNumberFormat="1" applyFont="1" applyBorder="1" applyAlignment="1">
      <alignment horizontal="right"/>
    </xf>
    <xf numFmtId="10" fontId="6" fillId="0" borderId="1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 vertical="top" wrapText="1"/>
    </xf>
    <xf numFmtId="3" fontId="5" fillId="0" borderId="1" xfId="0" applyNumberFormat="1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left" vertical="top" wrapText="1"/>
    </xf>
    <xf numFmtId="3" fontId="6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 horizontal="center"/>
    </xf>
    <xf numFmtId="3" fontId="5" fillId="0" borderId="1" xfId="26" applyNumberFormat="1" applyFont="1" applyFill="1" applyBorder="1" applyAlignment="1" applyProtection="1">
      <alignment horizontal="right" vertical="justify"/>
      <protection/>
    </xf>
    <xf numFmtId="3" fontId="5" fillId="0" borderId="1" xfId="26" applyNumberFormat="1" applyFont="1" applyFill="1" applyBorder="1" applyAlignment="1" applyProtection="1">
      <alignment horizontal="right" vertical="justify"/>
      <protection locked="0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3" fontId="6" fillId="0" borderId="1" xfId="25" applyNumberFormat="1" applyFont="1" applyBorder="1" applyAlignment="1" applyProtection="1">
      <alignment vertical="center"/>
      <protection/>
    </xf>
    <xf numFmtId="3" fontId="5" fillId="0" borderId="1" xfId="25" applyNumberFormat="1" applyFont="1" applyBorder="1" applyProtection="1">
      <alignment/>
      <protection/>
    </xf>
    <xf numFmtId="3" fontId="5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 wrapText="1"/>
    </xf>
    <xf numFmtId="3" fontId="5" fillId="0" borderId="0" xfId="0" applyNumberFormat="1" applyFont="1" applyAlignment="1">
      <alignment horizontal="right"/>
    </xf>
    <xf numFmtId="1" fontId="5" fillId="0" borderId="0" xfId="0" applyNumberFormat="1" applyFont="1" applyFill="1" applyAlignment="1">
      <alignment/>
    </xf>
    <xf numFmtId="1" fontId="8" fillId="0" borderId="0" xfId="22" applyNumberFormat="1" applyFont="1" applyProtection="1">
      <alignment/>
      <protection locked="0"/>
    </xf>
    <xf numFmtId="3" fontId="8" fillId="0" borderId="0" xfId="22" applyNumberFormat="1" applyFont="1" applyFill="1" applyProtection="1">
      <alignment/>
      <protection locked="0"/>
    </xf>
    <xf numFmtId="0" fontId="8" fillId="0" borderId="1" xfId="22" applyFont="1" applyBorder="1">
      <alignment/>
      <protection/>
    </xf>
    <xf numFmtId="3" fontId="6" fillId="0" borderId="1" xfId="21" applyNumberFormat="1" applyFont="1" applyBorder="1" applyAlignment="1" applyProtection="1">
      <alignment horizontal="center" vertical="center" wrapText="1"/>
      <protection/>
    </xf>
    <xf numFmtId="3" fontId="5" fillId="0" borderId="1" xfId="21" applyNumberFormat="1" applyFont="1" applyBorder="1" applyAlignment="1" applyProtection="1">
      <alignment horizontal="center" vertical="center" wrapText="1"/>
      <protection/>
    </xf>
    <xf numFmtId="3" fontId="5" fillId="0" borderId="1" xfId="21" applyNumberFormat="1" applyFont="1" applyFill="1" applyBorder="1" applyAlignment="1" applyProtection="1">
      <alignment vertical="center" wrapText="1"/>
      <protection/>
    </xf>
    <xf numFmtId="3" fontId="5" fillId="0" borderId="1" xfId="21" applyNumberFormat="1" applyFont="1" applyFill="1" applyBorder="1" applyAlignment="1" applyProtection="1">
      <alignment horizontal="center" vertical="center" wrapText="1"/>
      <protection/>
    </xf>
    <xf numFmtId="3" fontId="5" fillId="0" borderId="1" xfId="21" applyNumberFormat="1" applyFont="1" applyFill="1" applyBorder="1" applyAlignment="1" applyProtection="1">
      <alignment horizontal="left" vertical="center" wrapText="1"/>
      <protection/>
    </xf>
    <xf numFmtId="3" fontId="5" fillId="0" borderId="3" xfId="21" applyNumberFormat="1" applyFont="1" applyFill="1" applyBorder="1" applyAlignment="1" applyProtection="1">
      <alignment vertical="center" wrapText="1"/>
      <protection/>
    </xf>
    <xf numFmtId="3" fontId="5" fillId="0" borderId="3" xfId="21" applyNumberFormat="1" applyFont="1" applyFill="1" applyBorder="1" applyAlignment="1" applyProtection="1">
      <alignment horizontal="center" vertical="center" wrapText="1"/>
      <protection/>
    </xf>
    <xf numFmtId="3" fontId="5" fillId="0" borderId="1" xfId="21" applyNumberFormat="1" applyFont="1" applyFill="1" applyBorder="1" applyAlignment="1" applyProtection="1">
      <alignment vertical="center" wrapText="1"/>
      <protection locked="0"/>
    </xf>
    <xf numFmtId="3" fontId="5" fillId="0" borderId="1" xfId="21" applyNumberFormat="1" applyFont="1" applyFill="1" applyBorder="1" applyAlignment="1" applyProtection="1">
      <alignment horizontal="left" vertical="center" wrapText="1"/>
      <protection locked="0"/>
    </xf>
    <xf numFmtId="3" fontId="11" fillId="0" borderId="1" xfId="21" applyNumberFormat="1" applyFont="1" applyFill="1" applyBorder="1" applyAlignment="1" applyProtection="1">
      <alignment vertical="center" wrapText="1"/>
      <protection/>
    </xf>
    <xf numFmtId="3" fontId="11" fillId="0" borderId="1" xfId="21" applyNumberFormat="1" applyFont="1" applyFill="1" applyBorder="1" applyAlignment="1" applyProtection="1">
      <alignment horizontal="center" vertical="center" wrapText="1"/>
      <protection/>
    </xf>
    <xf numFmtId="3" fontId="6" fillId="0" borderId="1" xfId="21" applyNumberFormat="1" applyFont="1" applyFill="1" applyBorder="1" applyAlignment="1" applyProtection="1">
      <alignment vertical="center" wrapText="1"/>
      <protection/>
    </xf>
    <xf numFmtId="3" fontId="6" fillId="0" borderId="1" xfId="21" applyNumberFormat="1" applyFont="1" applyFill="1" applyBorder="1" applyAlignment="1" applyProtection="1">
      <alignment horizontal="center" vertical="center" wrapText="1"/>
      <protection/>
    </xf>
    <xf numFmtId="3" fontId="6" fillId="0" borderId="1" xfId="21" applyNumberFormat="1" applyFont="1" applyFill="1" applyBorder="1" applyAlignment="1" applyProtection="1">
      <alignment horizontal="left" vertical="center" wrapText="1"/>
      <protection/>
    </xf>
    <xf numFmtId="0" fontId="6" fillId="0" borderId="1" xfId="0" applyFont="1" applyFill="1" applyBorder="1" applyAlignment="1">
      <alignment vertical="top" wrapText="1"/>
    </xf>
    <xf numFmtId="1" fontId="1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 wrapText="1"/>
    </xf>
    <xf numFmtId="1" fontId="13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top" wrapText="1"/>
    </xf>
    <xf numFmtId="1" fontId="6" fillId="0" borderId="0" xfId="0" applyNumberFormat="1" applyFont="1" applyAlignment="1">
      <alignment horizontal="left"/>
    </xf>
    <xf numFmtId="1" fontId="5" fillId="0" borderId="0" xfId="0" applyNumberFormat="1" applyFont="1" applyAlignment="1">
      <alignment/>
    </xf>
    <xf numFmtId="1" fontId="5" fillId="0" borderId="1" xfId="0" applyNumberFormat="1" applyFont="1" applyBorder="1" applyAlignment="1">
      <alignment horizontal="center" vertical="center" wrapText="1"/>
    </xf>
    <xf numFmtId="1" fontId="16" fillId="0" borderId="0" xfId="0" applyNumberFormat="1" applyFont="1" applyBorder="1" applyAlignment="1">
      <alignment horizontal="left" vertical="top" wrapText="1"/>
    </xf>
    <xf numFmtId="1" fontId="5" fillId="0" borderId="0" xfId="0" applyNumberFormat="1" applyFont="1" applyBorder="1" applyAlignment="1">
      <alignment horizontal="left" vertical="top" wrapText="1"/>
    </xf>
    <xf numFmtId="1" fontId="0" fillId="0" borderId="0" xfId="0" applyNumberFormat="1" applyAlignment="1">
      <alignment/>
    </xf>
    <xf numFmtId="1" fontId="8" fillId="0" borderId="0" xfId="0" applyNumberFormat="1" applyFont="1" applyBorder="1" applyAlignment="1">
      <alignment vertical="top" wrapText="1"/>
    </xf>
    <xf numFmtId="1" fontId="8" fillId="0" borderId="0" xfId="0" applyNumberFormat="1" applyFont="1" applyBorder="1" applyAlignment="1">
      <alignment vertical="top"/>
    </xf>
    <xf numFmtId="1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" fontId="10" fillId="0" borderId="0" xfId="0" applyNumberFormat="1" applyFont="1" applyAlignment="1">
      <alignment horizontal="center" wrapText="1"/>
    </xf>
    <xf numFmtId="1" fontId="10" fillId="0" borderId="0" xfId="0" applyNumberFormat="1" applyFont="1" applyAlignment="1">
      <alignment horizontal="center"/>
    </xf>
    <xf numFmtId="0" fontId="6" fillId="0" borderId="0" xfId="21" applyFont="1" applyBorder="1" applyAlignment="1" applyProtection="1">
      <alignment vertical="justify" wrapText="1"/>
      <protection locked="0"/>
    </xf>
    <xf numFmtId="0" fontId="1" fillId="0" borderId="0" xfId="21" applyFont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/>
    </xf>
    <xf numFmtId="1" fontId="6" fillId="0" borderId="1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vertical="center" wrapText="1"/>
    </xf>
    <xf numFmtId="0" fontId="13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9" fillId="0" borderId="0" xfId="0" applyFont="1" applyAlignment="1">
      <alignment horizontal="center" wrapText="1"/>
    </xf>
    <xf numFmtId="1" fontId="13" fillId="0" borderId="0" xfId="0" applyNumberFormat="1" applyFont="1" applyAlignment="1">
      <alignment vertical="center" wrapText="1"/>
    </xf>
    <xf numFmtId="1" fontId="1" fillId="0" borderId="0" xfId="23" applyNumberFormat="1" applyFont="1" applyBorder="1" applyAlignment="1" applyProtection="1">
      <alignment horizontal="left" vertical="center" wrapText="1"/>
      <protection locked="0"/>
    </xf>
    <xf numFmtId="1" fontId="6" fillId="0" borderId="0" xfId="23" applyNumberFormat="1" applyFont="1" applyBorder="1" applyAlignment="1" applyProtection="1">
      <alignment horizontal="left" vertical="center" wrapText="1"/>
      <protection locked="0"/>
    </xf>
    <xf numFmtId="1" fontId="7" fillId="0" borderId="1" xfId="0" applyNumberFormat="1" applyFont="1" applyBorder="1" applyAlignment="1">
      <alignment wrapText="1"/>
    </xf>
    <xf numFmtId="1" fontId="5" fillId="0" borderId="1" xfId="0" applyNumberFormat="1" applyFont="1" applyBorder="1" applyAlignment="1">
      <alignment wrapText="1"/>
    </xf>
    <xf numFmtId="1" fontId="13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left"/>
    </xf>
    <xf numFmtId="1" fontId="5" fillId="0" borderId="0" xfId="23" applyNumberFormat="1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24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1" fontId="6" fillId="0" borderId="1" xfId="0" applyNumberFormat="1" applyFont="1" applyBorder="1" applyAlignment="1">
      <alignment vertical="center" wrapText="1"/>
    </xf>
    <xf numFmtId="0" fontId="1" fillId="0" borderId="0" xfId="26" applyFont="1" applyFill="1" applyAlignment="1">
      <alignment horizontal="center" vertical="justify" wrapText="1"/>
      <protection/>
    </xf>
    <xf numFmtId="0" fontId="6" fillId="0" borderId="4" xfId="26" applyFont="1" applyFill="1" applyBorder="1" applyAlignment="1">
      <alignment horizontal="center" vertical="center" wrapText="1"/>
      <protection/>
    </xf>
    <xf numFmtId="0" fontId="6" fillId="0" borderId="5" xfId="26" applyFont="1" applyFill="1" applyBorder="1" applyAlignment="1">
      <alignment horizontal="center" vertical="center" wrapText="1"/>
      <protection/>
    </xf>
    <xf numFmtId="0" fontId="6" fillId="0" borderId="6" xfId="26" applyFont="1" applyFill="1" applyBorder="1" applyAlignment="1">
      <alignment horizontal="center" vertical="center" wrapText="1"/>
      <protection/>
    </xf>
    <xf numFmtId="0" fontId="6" fillId="0" borderId="7" xfId="26" applyFont="1" applyFill="1" applyBorder="1" applyAlignment="1">
      <alignment horizontal="center" vertical="center" wrapText="1"/>
      <protection/>
    </xf>
    <xf numFmtId="0" fontId="6" fillId="0" borderId="3" xfId="26" applyFont="1" applyFill="1" applyBorder="1" applyAlignment="1">
      <alignment horizontal="center" vertical="center" wrapText="1"/>
      <protection/>
    </xf>
    <xf numFmtId="0" fontId="6" fillId="0" borderId="8" xfId="26" applyFont="1" applyFill="1" applyBorder="1" applyAlignment="1">
      <alignment horizontal="center" vertical="center" wrapText="1"/>
      <protection/>
    </xf>
    <xf numFmtId="0" fontId="6" fillId="0" borderId="6" xfId="26" applyFont="1" applyFill="1" applyBorder="1" applyAlignment="1">
      <alignment horizontal="center" vertical="justify" wrapText="1"/>
      <protection/>
    </xf>
    <xf numFmtId="0" fontId="6" fillId="0" borderId="3" xfId="26" applyFont="1" applyFill="1" applyBorder="1" applyAlignment="1">
      <alignment horizontal="center" vertical="justify" wrapText="1"/>
      <protection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6" xfId="21" applyFont="1" applyBorder="1" applyAlignment="1" applyProtection="1">
      <alignment horizontal="center" vertical="center" wrapText="1"/>
      <protection/>
    </xf>
    <xf numFmtId="0" fontId="6" fillId="0" borderId="3" xfId="21" applyFont="1" applyBorder="1" applyAlignment="1" applyProtection="1">
      <alignment horizontal="center" vertical="center" wrapText="1"/>
      <protection/>
    </xf>
    <xf numFmtId="0" fontId="13" fillId="0" borderId="0" xfId="22" applyFont="1" applyAlignment="1">
      <alignment/>
      <protection/>
    </xf>
    <xf numFmtId="1" fontId="6" fillId="0" borderId="0" xfId="21" applyNumberFormat="1" applyFont="1" applyBorder="1" applyAlignment="1" applyProtection="1">
      <alignment vertical="justify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justify" vertical="top" wrapText="1"/>
    </xf>
    <xf numFmtId="0" fontId="5" fillId="0" borderId="0" xfId="0" applyFont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l.7.2" xfId="21"/>
    <cellStyle name="Normal_Spravki_kod" xfId="22"/>
    <cellStyle name="Normal_Баланс" xfId="23"/>
    <cellStyle name="Normal_Отч.парич.поток" xfId="24"/>
    <cellStyle name="Normal_Отч.прих-разх" xfId="25"/>
    <cellStyle name="Normal_Отч.собств.кап.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4"/>
  <sheetViews>
    <sheetView workbookViewId="0" topLeftCell="A22">
      <selection activeCell="B23" sqref="B23"/>
    </sheetView>
  </sheetViews>
  <sheetFormatPr defaultColWidth="9.140625" defaultRowHeight="12.75"/>
  <cols>
    <col min="1" max="1" width="35.7109375" style="106" customWidth="1"/>
    <col min="2" max="2" width="9.7109375" style="226" customWidth="1"/>
    <col min="3" max="3" width="8.7109375" style="226" customWidth="1"/>
    <col min="4" max="4" width="32.00390625" style="106" customWidth="1"/>
    <col min="5" max="5" width="9.7109375" style="226" customWidth="1"/>
    <col min="6" max="6" width="8.7109375" style="226" customWidth="1"/>
    <col min="7" max="16384" width="9.140625" style="106" customWidth="1"/>
  </cols>
  <sheetData>
    <row r="1" spans="5:6" ht="12.75">
      <c r="E1" s="316" t="s">
        <v>242</v>
      </c>
      <c r="F1" s="316"/>
    </row>
    <row r="2" spans="1:6" ht="15">
      <c r="A2" s="107"/>
      <c r="B2" s="227"/>
      <c r="C2" s="317" t="s">
        <v>0</v>
      </c>
      <c r="D2" s="317"/>
      <c r="E2" s="237"/>
      <c r="F2" s="237"/>
    </row>
    <row r="3" spans="1:6" ht="15">
      <c r="A3" s="107"/>
      <c r="B3" s="227"/>
      <c r="C3" s="234"/>
      <c r="D3" s="222"/>
      <c r="E3" s="237"/>
      <c r="F3" s="237"/>
    </row>
    <row r="4" spans="1:6" ht="15">
      <c r="A4" s="318" t="s">
        <v>324</v>
      </c>
      <c r="B4" s="318"/>
      <c r="C4" s="229"/>
      <c r="D4" s="189" t="s">
        <v>270</v>
      </c>
      <c r="E4" s="237"/>
      <c r="F4" s="237"/>
    </row>
    <row r="5" spans="1:6" ht="15" customHeight="1">
      <c r="A5" s="109" t="s">
        <v>321</v>
      </c>
      <c r="B5" s="228"/>
      <c r="C5" s="235"/>
      <c r="D5" s="111"/>
      <c r="E5" s="237"/>
      <c r="F5" s="235"/>
    </row>
    <row r="6" spans="1:6" ht="15">
      <c r="A6" s="107"/>
      <c r="B6" s="229"/>
      <c r="C6" s="235"/>
      <c r="D6" s="111"/>
      <c r="E6" s="237"/>
      <c r="F6" s="235"/>
    </row>
    <row r="7" spans="1:6" ht="50.25" customHeight="1">
      <c r="A7" s="112" t="s">
        <v>1</v>
      </c>
      <c r="B7" s="230" t="s">
        <v>2</v>
      </c>
      <c r="C7" s="230" t="s">
        <v>3</v>
      </c>
      <c r="D7" s="112" t="s">
        <v>7</v>
      </c>
      <c r="E7" s="230" t="s">
        <v>4</v>
      </c>
      <c r="F7" s="230" t="s">
        <v>5</v>
      </c>
    </row>
    <row r="8" spans="1:6" ht="14.25">
      <c r="A8" s="112" t="s">
        <v>6</v>
      </c>
      <c r="B8" s="230">
        <v>1</v>
      </c>
      <c r="C8" s="230">
        <v>2</v>
      </c>
      <c r="D8" s="112" t="s">
        <v>6</v>
      </c>
      <c r="E8" s="230">
        <v>1</v>
      </c>
      <c r="F8" s="230">
        <v>2</v>
      </c>
    </row>
    <row r="9" spans="1:6" ht="12.75">
      <c r="A9" s="113" t="s">
        <v>8</v>
      </c>
      <c r="B9" s="231"/>
      <c r="C9" s="231"/>
      <c r="D9" s="115" t="s">
        <v>29</v>
      </c>
      <c r="E9" s="263"/>
      <c r="F9" s="263"/>
    </row>
    <row r="10" spans="1:30" ht="12.75">
      <c r="A10" s="116" t="s">
        <v>35</v>
      </c>
      <c r="B10" s="232"/>
      <c r="C10" s="232"/>
      <c r="D10" s="116" t="s">
        <v>30</v>
      </c>
      <c r="E10" s="264">
        <v>650000</v>
      </c>
      <c r="F10" s="264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</row>
    <row r="11" spans="1:30" ht="12.75">
      <c r="A11" s="117" t="s">
        <v>269</v>
      </c>
      <c r="B11" s="232">
        <v>589348.77</v>
      </c>
      <c r="C11" s="232"/>
      <c r="D11" s="116" t="s">
        <v>32</v>
      </c>
      <c r="E11" s="264"/>
      <c r="F11" s="264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</row>
    <row r="12" spans="1:30" ht="28.5" customHeight="1">
      <c r="A12" s="117" t="s">
        <v>318</v>
      </c>
      <c r="B12" s="232">
        <v>24618.16</v>
      </c>
      <c r="C12" s="232"/>
      <c r="D12" s="117" t="s">
        <v>33</v>
      </c>
      <c r="E12" s="264"/>
      <c r="F12" s="264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</row>
    <row r="13" spans="1:30" ht="25.5">
      <c r="A13" s="117" t="s">
        <v>322</v>
      </c>
      <c r="B13" s="231">
        <v>3879.58</v>
      </c>
      <c r="C13" s="232">
        <f>SUM(C11:C12)</f>
        <v>0</v>
      </c>
      <c r="D13" s="117" t="s">
        <v>272</v>
      </c>
      <c r="E13" s="265"/>
      <c r="F13" s="264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</row>
    <row r="14" spans="1:30" ht="12.75">
      <c r="A14" s="119" t="s">
        <v>34</v>
      </c>
      <c r="B14" s="232">
        <f>SUM(B11:B13)</f>
        <v>617846.51</v>
      </c>
      <c r="C14" s="232"/>
      <c r="D14" s="119" t="s">
        <v>278</v>
      </c>
      <c r="E14" s="264">
        <f>SUM(E12:E13)</f>
        <v>0</v>
      </c>
      <c r="F14" s="264">
        <f>SUM(F12:F13)</f>
        <v>0</v>
      </c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</row>
    <row r="15" spans="1:30" ht="12.75">
      <c r="A15" s="120"/>
      <c r="B15" s="232"/>
      <c r="C15" s="232"/>
      <c r="D15" s="116" t="s">
        <v>37</v>
      </c>
      <c r="E15" s="264"/>
      <c r="F15" s="264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</row>
    <row r="16" spans="1:30" ht="12.75">
      <c r="A16" s="117"/>
      <c r="B16" s="232"/>
      <c r="C16" s="232"/>
      <c r="D16" s="117" t="s">
        <v>38</v>
      </c>
      <c r="E16" s="264"/>
      <c r="F16" s="264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</row>
    <row r="17" spans="1:30" ht="12.75">
      <c r="A17" s="117"/>
      <c r="B17" s="232"/>
      <c r="C17" s="232"/>
      <c r="D17" s="117" t="s">
        <v>39</v>
      </c>
      <c r="E17" s="264"/>
      <c r="F17" s="264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</row>
    <row r="18" spans="1:30" ht="12.75">
      <c r="A18" s="117"/>
      <c r="B18" s="232"/>
      <c r="C18" s="232"/>
      <c r="D18" s="117" t="s">
        <v>40</v>
      </c>
      <c r="E18" s="264"/>
      <c r="F18" s="264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</row>
    <row r="19" spans="1:30" ht="12.75">
      <c r="A19" s="117"/>
      <c r="B19" s="232"/>
      <c r="C19" s="232"/>
      <c r="D19" s="114" t="s">
        <v>41</v>
      </c>
      <c r="E19" s="264">
        <v>-66887.6</v>
      </c>
      <c r="F19" s="264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</row>
    <row r="20" spans="1:30" ht="12.75">
      <c r="A20" s="117"/>
      <c r="B20" s="232"/>
      <c r="C20" s="232"/>
      <c r="D20" s="119" t="s">
        <v>42</v>
      </c>
      <c r="E20" s="264">
        <f>SUM(E17:E19)</f>
        <v>-66887.6</v>
      </c>
      <c r="F20" s="264">
        <f>SUM(F17:F19)</f>
        <v>0</v>
      </c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</row>
    <row r="21" spans="1:30" ht="12.75">
      <c r="A21" s="119" t="s">
        <v>43</v>
      </c>
      <c r="B21" s="232">
        <f>B14</f>
        <v>617846.51</v>
      </c>
      <c r="C21" s="232">
        <f>C13</f>
        <v>0</v>
      </c>
      <c r="D21" s="121" t="s">
        <v>44</v>
      </c>
      <c r="E21" s="264">
        <f>E20+E14+E10</f>
        <v>583112.4</v>
      </c>
      <c r="F21" s="264">
        <f>F20+F14+F10</f>
        <v>0</v>
      </c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</row>
    <row r="22" spans="1:6" ht="12.75">
      <c r="A22" s="115" t="s">
        <v>45</v>
      </c>
      <c r="B22" s="231"/>
      <c r="C22" s="231"/>
      <c r="D22" s="115" t="s">
        <v>46</v>
      </c>
      <c r="E22" s="263"/>
      <c r="F22" s="263"/>
    </row>
    <row r="23" spans="1:6" ht="12.75">
      <c r="A23" s="114" t="s">
        <v>274</v>
      </c>
      <c r="B23" s="231"/>
      <c r="C23" s="231"/>
      <c r="D23" s="122" t="s">
        <v>47</v>
      </c>
      <c r="E23" s="263"/>
      <c r="F23" s="263"/>
    </row>
    <row r="24" spans="1:6" ht="25.5">
      <c r="A24" s="114" t="s">
        <v>275</v>
      </c>
      <c r="B24" s="231"/>
      <c r="C24" s="231"/>
      <c r="D24" s="123" t="s">
        <v>276</v>
      </c>
      <c r="E24" s="263"/>
      <c r="F24" s="263"/>
    </row>
    <row r="25" spans="1:6" ht="25.5">
      <c r="A25" s="121" t="s">
        <v>15</v>
      </c>
      <c r="B25" s="231">
        <f>SUM(B24)</f>
        <v>0</v>
      </c>
      <c r="C25" s="231">
        <f>SUM(C24)</f>
        <v>0</v>
      </c>
      <c r="D25" s="117" t="s">
        <v>237</v>
      </c>
      <c r="E25" s="263">
        <v>300000</v>
      </c>
      <c r="F25" s="263"/>
    </row>
    <row r="26" spans="1:6" ht="12.75">
      <c r="A26" s="122" t="s">
        <v>273</v>
      </c>
      <c r="B26" s="231"/>
      <c r="C26" s="231"/>
      <c r="D26" s="117" t="s">
        <v>266</v>
      </c>
      <c r="E26" s="263"/>
      <c r="F26" s="263"/>
    </row>
    <row r="27" spans="1:6" ht="12.75">
      <c r="A27" s="114" t="s">
        <v>9</v>
      </c>
      <c r="B27" s="231">
        <v>806.37</v>
      </c>
      <c r="C27" s="231"/>
      <c r="D27" s="123" t="s">
        <v>208</v>
      </c>
      <c r="E27" s="263">
        <v>43275.36</v>
      </c>
      <c r="F27" s="263"/>
    </row>
    <row r="28" spans="1:6" ht="12.75">
      <c r="A28" s="114" t="s">
        <v>10</v>
      </c>
      <c r="B28" s="226">
        <v>156638.93</v>
      </c>
      <c r="C28" s="231"/>
      <c r="D28" s="123" t="s">
        <v>238</v>
      </c>
      <c r="E28" s="263">
        <v>2277.31</v>
      </c>
      <c r="F28" s="263"/>
    </row>
    <row r="29" spans="1:6" ht="12.75">
      <c r="A29" s="114" t="s">
        <v>11</v>
      </c>
      <c r="B29" s="231"/>
      <c r="C29" s="231"/>
      <c r="D29" s="123" t="s">
        <v>239</v>
      </c>
      <c r="E29" s="263">
        <v>411.28</v>
      </c>
      <c r="F29" s="263"/>
    </row>
    <row r="30" spans="1:6" ht="25.5">
      <c r="A30" s="114" t="s">
        <v>12</v>
      </c>
      <c r="B30" s="231"/>
      <c r="C30" s="231"/>
      <c r="D30" s="123" t="s">
        <v>240</v>
      </c>
      <c r="E30" s="263">
        <v>450.84</v>
      </c>
      <c r="F30" s="263"/>
    </row>
    <row r="31" spans="1:6" ht="12.75">
      <c r="A31" s="114" t="s">
        <v>13</v>
      </c>
      <c r="B31" s="231"/>
      <c r="C31" s="231"/>
      <c r="D31" s="123" t="s">
        <v>241</v>
      </c>
      <c r="E31" s="263">
        <v>10260</v>
      </c>
      <c r="F31" s="263"/>
    </row>
    <row r="32" spans="1:6" ht="12.75">
      <c r="A32" s="121" t="s">
        <v>277</v>
      </c>
      <c r="B32" s="231">
        <f>SUM(B27:B31)-B30</f>
        <v>157445.3</v>
      </c>
      <c r="C32" s="231"/>
      <c r="D32" s="121" t="s">
        <v>15</v>
      </c>
      <c r="E32" s="263">
        <f>E25+E27+E28+E29+E30+E31</f>
        <v>356674.79000000004</v>
      </c>
      <c r="F32" s="263">
        <f>F25+F27+F28+F29+F30+F31</f>
        <v>0</v>
      </c>
    </row>
    <row r="33" spans="1:6" ht="12.75">
      <c r="A33" s="122" t="s">
        <v>48</v>
      </c>
      <c r="B33" s="231"/>
      <c r="C33" s="231"/>
      <c r="D33" s="114"/>
      <c r="E33" s="231"/>
      <c r="F33" s="231"/>
    </row>
    <row r="34" spans="1:6" ht="12.75">
      <c r="A34" s="117" t="s">
        <v>16</v>
      </c>
      <c r="B34" s="232"/>
      <c r="C34" s="232"/>
      <c r="D34" s="114"/>
      <c r="E34" s="231"/>
      <c r="F34" s="231"/>
    </row>
    <row r="35" spans="1:6" ht="12.75">
      <c r="A35" s="117" t="s">
        <v>183</v>
      </c>
      <c r="B35" s="232">
        <v>163880.96</v>
      </c>
      <c r="C35" s="232"/>
      <c r="D35" s="121"/>
      <c r="E35" s="263"/>
      <c r="F35" s="263"/>
    </row>
    <row r="36" spans="1:6" ht="12.75">
      <c r="A36" s="119" t="s">
        <v>17</v>
      </c>
      <c r="B36" s="232">
        <f>SUM(B34:B35)</f>
        <v>163880.96</v>
      </c>
      <c r="C36" s="232">
        <f>SUM(C34:C35)</f>
        <v>0</v>
      </c>
      <c r="D36" s="123"/>
      <c r="E36" s="263"/>
      <c r="F36" s="263"/>
    </row>
    <row r="37" spans="1:6" ht="12.75">
      <c r="A37" s="116" t="s">
        <v>49</v>
      </c>
      <c r="B37" s="232">
        <v>614.4</v>
      </c>
      <c r="C37" s="232"/>
      <c r="D37" s="123"/>
      <c r="E37" s="263"/>
      <c r="F37" s="263"/>
    </row>
    <row r="38" spans="1:6" ht="12.75">
      <c r="A38" s="119" t="s">
        <v>50</v>
      </c>
      <c r="B38" s="232">
        <f>B32+B36+B37</f>
        <v>321940.66000000003</v>
      </c>
      <c r="C38" s="232">
        <f>C32+C36+C37</f>
        <v>0</v>
      </c>
      <c r="D38" s="121" t="s">
        <v>50</v>
      </c>
      <c r="E38" s="263">
        <f>E32</f>
        <v>356674.79000000004</v>
      </c>
      <c r="F38" s="263">
        <f>F32</f>
        <v>0</v>
      </c>
    </row>
    <row r="39" spans="1:6" s="118" customFormat="1" ht="12.75">
      <c r="A39" s="117"/>
      <c r="B39" s="232"/>
      <c r="C39" s="232"/>
      <c r="D39" s="119"/>
      <c r="E39" s="264"/>
      <c r="F39" s="264"/>
    </row>
    <row r="40" spans="1:6" s="118" customFormat="1" ht="12.75">
      <c r="A40" s="119" t="s">
        <v>52</v>
      </c>
      <c r="B40" s="232">
        <f>B38+B21</f>
        <v>939787.17</v>
      </c>
      <c r="C40" s="232">
        <f>C38+C21</f>
        <v>0</v>
      </c>
      <c r="D40" s="119" t="s">
        <v>51</v>
      </c>
      <c r="E40" s="264">
        <f>E38+E21</f>
        <v>939787.1900000001</v>
      </c>
      <c r="F40" s="264">
        <f>F38+F21</f>
        <v>0</v>
      </c>
    </row>
    <row r="41" spans="2:6" s="118" customFormat="1" ht="12.75">
      <c r="B41" s="233"/>
      <c r="C41" s="233"/>
      <c r="E41" s="233"/>
      <c r="F41" s="233"/>
    </row>
    <row r="42" spans="1:6" s="118" customFormat="1" ht="12.75">
      <c r="A42" s="124" t="s">
        <v>320</v>
      </c>
      <c r="B42" s="233"/>
      <c r="C42" s="233"/>
      <c r="E42" s="233"/>
      <c r="F42" s="233"/>
    </row>
    <row r="43" spans="1:10" ht="12.75" customHeight="1">
      <c r="A43" s="125"/>
      <c r="E43" s="233"/>
      <c r="F43" s="233"/>
      <c r="G43" s="118"/>
      <c r="H43" s="118"/>
      <c r="I43" s="118"/>
      <c r="J43" s="126"/>
    </row>
    <row r="44" spans="1:4" ht="12.75">
      <c r="A44" s="106" t="s">
        <v>268</v>
      </c>
      <c r="D44" s="236" t="s">
        <v>271</v>
      </c>
    </row>
  </sheetData>
  <mergeCells count="3">
    <mergeCell ref="E1:F1"/>
    <mergeCell ref="C2:D2"/>
    <mergeCell ref="A4:B4"/>
  </mergeCells>
  <printOptions horizontalCentered="1"/>
  <pageMargins left="0.1968503937007874" right="0" top="0.6692913385826772" bottom="0.35433070866141736" header="0.5118110236220472" footer="0.11811023622047245"/>
  <pageSetup fitToWidth="2"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tabSelected="1" workbookViewId="0" topLeftCell="A1">
      <selection activeCell="E16" sqref="E16"/>
    </sheetView>
  </sheetViews>
  <sheetFormatPr defaultColWidth="9.140625" defaultRowHeight="12.75"/>
  <cols>
    <col min="1" max="1" width="35.7109375" style="106" customWidth="1"/>
    <col min="2" max="3" width="9.140625" style="106" customWidth="1"/>
    <col min="4" max="4" width="33.57421875" style="106" customWidth="1"/>
    <col min="5" max="16384" width="9.140625" style="106" customWidth="1"/>
  </cols>
  <sheetData>
    <row r="1" spans="5:6" ht="25.5" customHeight="1">
      <c r="E1" s="321" t="s">
        <v>253</v>
      </c>
      <c r="F1" s="321"/>
    </row>
    <row r="2" spans="5:6" ht="12.75">
      <c r="E2" s="127"/>
      <c r="F2" s="127"/>
    </row>
    <row r="3" spans="1:6" ht="12.75" customHeight="1">
      <c r="A3" s="128"/>
      <c r="C3" s="322" t="s">
        <v>18</v>
      </c>
      <c r="D3" s="322"/>
      <c r="E3" s="127"/>
      <c r="F3" s="127"/>
    </row>
    <row r="4" spans="5:6" ht="12.75">
      <c r="E4" s="127"/>
      <c r="F4" s="127"/>
    </row>
    <row r="5" spans="1:6" ht="15" customHeight="1">
      <c r="A5" s="318" t="str">
        <f>'справка № 1ДФ-БАЛАНС'!A4:B4</f>
        <v>Наименование  : АГРО ФИНАНС АДСИЦ</v>
      </c>
      <c r="B5" s="318"/>
      <c r="C5" s="107"/>
      <c r="D5" s="189" t="str">
        <f>'справка № 1ДФ-БАЛАНС'!D4</f>
        <v>ЕИК по БУЛСТАТ:175 038 005</v>
      </c>
      <c r="E5" s="189"/>
      <c r="F5" s="189"/>
    </row>
    <row r="6" spans="1:6" ht="15" customHeight="1">
      <c r="A6" s="221"/>
      <c r="B6" s="221"/>
      <c r="C6" s="107"/>
      <c r="D6" s="189"/>
      <c r="E6" s="189"/>
      <c r="F6" s="189"/>
    </row>
    <row r="7" spans="1:6" ht="15">
      <c r="A7" s="109" t="str">
        <f>'справка № 1ДФ-БАЛАНС'!A5</f>
        <v>Отчетен период: 30.09.2006 г.</v>
      </c>
      <c r="B7" s="110"/>
      <c r="C7" s="111"/>
      <c r="D7" s="111"/>
      <c r="E7" s="108"/>
      <c r="F7" s="111"/>
    </row>
    <row r="8" spans="1:6" ht="15">
      <c r="A8" s="129"/>
      <c r="B8" s="130"/>
      <c r="C8" s="131"/>
      <c r="D8" s="132"/>
      <c r="E8" s="133"/>
      <c r="F8" s="133"/>
    </row>
    <row r="9" spans="1:7" ht="12.75">
      <c r="A9" s="134"/>
      <c r="B9" s="135"/>
      <c r="C9" s="135"/>
      <c r="D9" s="132"/>
      <c r="E9" s="136"/>
      <c r="F9" s="137" t="s">
        <v>93</v>
      </c>
      <c r="G9" s="138"/>
    </row>
    <row r="10" spans="1:7" ht="25.5">
      <c r="A10" s="139" t="s">
        <v>19</v>
      </c>
      <c r="B10" s="139" t="s">
        <v>2</v>
      </c>
      <c r="C10" s="139" t="s">
        <v>5</v>
      </c>
      <c r="D10" s="139" t="s">
        <v>20</v>
      </c>
      <c r="E10" s="139" t="s">
        <v>2</v>
      </c>
      <c r="F10" s="139" t="s">
        <v>5</v>
      </c>
      <c r="G10" s="138"/>
    </row>
    <row r="11" spans="1:7" ht="12.75">
      <c r="A11" s="140" t="s">
        <v>6</v>
      </c>
      <c r="B11" s="140">
        <v>1</v>
      </c>
      <c r="C11" s="140">
        <v>2</v>
      </c>
      <c r="D11" s="140" t="s">
        <v>6</v>
      </c>
      <c r="E11" s="140">
        <v>1</v>
      </c>
      <c r="F11" s="140">
        <v>2</v>
      </c>
      <c r="G11" s="138"/>
    </row>
    <row r="12" spans="1:7" ht="18" customHeight="1">
      <c r="A12" s="141" t="s">
        <v>21</v>
      </c>
      <c r="B12" s="261"/>
      <c r="C12" s="261"/>
      <c r="D12" s="141" t="s">
        <v>22</v>
      </c>
      <c r="E12" s="262"/>
      <c r="F12" s="262"/>
      <c r="G12" s="138"/>
    </row>
    <row r="13" spans="1:7" s="144" customFormat="1" ht="12.75">
      <c r="A13" s="142" t="s">
        <v>279</v>
      </c>
      <c r="B13" s="231"/>
      <c r="C13" s="231"/>
      <c r="D13" s="142" t="s">
        <v>287</v>
      </c>
      <c r="E13" s="231"/>
      <c r="F13" s="231"/>
      <c r="G13" s="143"/>
    </row>
    <row r="14" spans="1:7" s="147" customFormat="1" ht="12.75">
      <c r="A14" s="151" t="s">
        <v>280</v>
      </c>
      <c r="B14" s="232">
        <v>5060.9</v>
      </c>
      <c r="C14" s="232"/>
      <c r="D14" s="148" t="s">
        <v>288</v>
      </c>
      <c r="E14" s="232"/>
      <c r="F14" s="232"/>
      <c r="G14" s="146"/>
    </row>
    <row r="15" spans="1:7" s="147" customFormat="1" ht="23.25" customHeight="1">
      <c r="A15" s="145" t="s">
        <v>267</v>
      </c>
      <c r="B15" s="233">
        <v>45513.69</v>
      </c>
      <c r="C15" s="232"/>
      <c r="D15" s="145" t="s">
        <v>246</v>
      </c>
      <c r="E15" s="232">
        <v>1500</v>
      </c>
      <c r="F15" s="232"/>
      <c r="G15" s="146"/>
    </row>
    <row r="16" spans="1:7" s="147" customFormat="1" ht="30" customHeight="1">
      <c r="A16" s="145" t="s">
        <v>25</v>
      </c>
      <c r="B16" s="232">
        <v>4487.24</v>
      </c>
      <c r="C16" s="232"/>
      <c r="D16" s="145"/>
      <c r="E16" s="232"/>
      <c r="F16" s="232"/>
      <c r="G16" s="146"/>
    </row>
    <row r="17" spans="1:7" s="147" customFormat="1" ht="12.75">
      <c r="A17" s="145" t="s">
        <v>284</v>
      </c>
      <c r="B17" s="232">
        <v>13356.35</v>
      </c>
      <c r="C17" s="232"/>
      <c r="D17" s="145"/>
      <c r="E17" s="232"/>
      <c r="F17" s="232"/>
      <c r="G17" s="146"/>
    </row>
    <row r="18" spans="1:7" s="147" customFormat="1" ht="12.75">
      <c r="A18" s="145" t="s">
        <v>281</v>
      </c>
      <c r="B18" s="232">
        <v>1388.16</v>
      </c>
      <c r="C18" s="232"/>
      <c r="D18" s="148"/>
      <c r="E18" s="232"/>
      <c r="F18" s="232"/>
      <c r="G18" s="146"/>
    </row>
    <row r="19" spans="1:6" s="147" customFormat="1" ht="12.75">
      <c r="A19" s="149" t="s">
        <v>24</v>
      </c>
      <c r="B19" s="232">
        <f>SUM(B14:B18)</f>
        <v>69806.34000000001</v>
      </c>
      <c r="C19" s="232">
        <f>SUM(C14:C18)</f>
        <v>0</v>
      </c>
      <c r="D19" s="149" t="s">
        <v>24</v>
      </c>
      <c r="E19" s="232">
        <f>SUM(E14:E18)</f>
        <v>1500</v>
      </c>
      <c r="F19" s="232">
        <f>SUM(F14:F18)</f>
        <v>0</v>
      </c>
    </row>
    <row r="20" spans="1:6" s="147" customFormat="1" ht="12.75">
      <c r="A20" s="150" t="s">
        <v>282</v>
      </c>
      <c r="B20" s="232"/>
      <c r="C20" s="232"/>
      <c r="D20" s="150" t="s">
        <v>285</v>
      </c>
      <c r="E20" s="232"/>
      <c r="F20" s="232"/>
    </row>
    <row r="21" spans="1:6" s="147" customFormat="1" ht="12.75">
      <c r="A21" s="151" t="s">
        <v>283</v>
      </c>
      <c r="B21" s="232">
        <v>1253.47</v>
      </c>
      <c r="C21" s="232"/>
      <c r="D21" s="151" t="s">
        <v>286</v>
      </c>
      <c r="E21" s="232">
        <v>2672.2</v>
      </c>
      <c r="F21" s="232"/>
    </row>
    <row r="22" spans="1:6" s="147" customFormat="1" ht="12.75">
      <c r="A22" s="149" t="s">
        <v>26</v>
      </c>
      <c r="B22" s="232">
        <f>B21</f>
        <v>1253.47</v>
      </c>
      <c r="C22" s="232">
        <f>C21</f>
        <v>0</v>
      </c>
      <c r="D22" s="149" t="s">
        <v>26</v>
      </c>
      <c r="E22" s="232">
        <f>SUM(E21)</f>
        <v>2672.2</v>
      </c>
      <c r="F22" s="232">
        <f>SUM(F21)</f>
        <v>0</v>
      </c>
    </row>
    <row r="23" spans="1:6" s="147" customFormat="1" ht="12.75">
      <c r="A23" s="149"/>
      <c r="B23" s="232"/>
      <c r="C23" s="232"/>
      <c r="D23" s="150"/>
      <c r="E23" s="232"/>
      <c r="F23" s="232"/>
    </row>
    <row r="24" spans="1:6" s="147" customFormat="1" ht="12.75" customHeight="1">
      <c r="A24" s="150" t="s">
        <v>27</v>
      </c>
      <c r="B24" s="232">
        <f>B22+B19</f>
        <v>71059.81000000001</v>
      </c>
      <c r="C24" s="232">
        <f>C22+C19</f>
        <v>0</v>
      </c>
      <c r="D24" s="150" t="s">
        <v>53</v>
      </c>
      <c r="E24" s="232">
        <f>E19+E22</f>
        <v>4172.2</v>
      </c>
      <c r="F24" s="232">
        <f>F19+F22</f>
        <v>0</v>
      </c>
    </row>
    <row r="25" spans="1:6" s="147" customFormat="1" ht="13.5" customHeight="1">
      <c r="A25" s="150" t="s">
        <v>28</v>
      </c>
      <c r="B25" s="232"/>
      <c r="C25" s="232">
        <f>F24-C24</f>
        <v>0</v>
      </c>
      <c r="D25" s="150" t="s">
        <v>54</v>
      </c>
      <c r="E25" s="232">
        <f>B24-E24</f>
        <v>66887.61000000002</v>
      </c>
      <c r="F25" s="232"/>
    </row>
    <row r="26" spans="1:6" s="147" customFormat="1" ht="14.25" customHeight="1">
      <c r="A26" s="150" t="s">
        <v>55</v>
      </c>
      <c r="B26" s="232"/>
      <c r="C26" s="232"/>
      <c r="D26" s="150" t="s">
        <v>56</v>
      </c>
      <c r="E26" s="232"/>
      <c r="F26" s="232"/>
    </row>
    <row r="27" spans="1:6" s="147" customFormat="1" ht="13.5" customHeight="1">
      <c r="A27" s="152" t="s">
        <v>243</v>
      </c>
      <c r="B27" s="232">
        <f>B24+B26</f>
        <v>71059.81000000001</v>
      </c>
      <c r="C27" s="232">
        <f>C24+C26</f>
        <v>0</v>
      </c>
      <c r="D27" s="150" t="s">
        <v>265</v>
      </c>
      <c r="E27" s="232">
        <f>E24</f>
        <v>4172.2</v>
      </c>
      <c r="F27" s="232">
        <f>F24</f>
        <v>0</v>
      </c>
    </row>
    <row r="28" spans="1:6" s="147" customFormat="1" ht="17.25" customHeight="1">
      <c r="A28" s="150" t="s">
        <v>248</v>
      </c>
      <c r="B28" s="232">
        <f>B25-B26</f>
        <v>0</v>
      </c>
      <c r="C28" s="232">
        <f>C25-C26</f>
        <v>0</v>
      </c>
      <c r="D28" s="150" t="s">
        <v>249</v>
      </c>
      <c r="E28" s="232">
        <f>E25+E26</f>
        <v>66887.61000000002</v>
      </c>
      <c r="F28" s="232"/>
    </row>
    <row r="29" spans="1:6" s="147" customFormat="1" ht="15.75" customHeight="1">
      <c r="A29" s="150" t="s">
        <v>244</v>
      </c>
      <c r="B29" s="232">
        <f>B30+B31</f>
        <v>0</v>
      </c>
      <c r="C29" s="232">
        <f>C30+C31</f>
        <v>0</v>
      </c>
      <c r="D29" s="319"/>
      <c r="E29" s="232"/>
      <c r="F29" s="232"/>
    </row>
    <row r="30" spans="1:6" s="147" customFormat="1" ht="15.75" customHeight="1">
      <c r="A30" s="145" t="s">
        <v>245</v>
      </c>
      <c r="B30" s="232"/>
      <c r="C30" s="232"/>
      <c r="D30" s="320"/>
      <c r="E30" s="232"/>
      <c r="F30" s="232"/>
    </row>
    <row r="31" spans="1:6" s="147" customFormat="1" ht="15.75" customHeight="1">
      <c r="A31" s="145" t="s">
        <v>246</v>
      </c>
      <c r="B31" s="232"/>
      <c r="C31" s="232"/>
      <c r="D31" s="320"/>
      <c r="E31" s="232"/>
      <c r="F31" s="232"/>
    </row>
    <row r="32" spans="1:6" s="147" customFormat="1" ht="15.75" customHeight="1">
      <c r="A32" s="149" t="s">
        <v>247</v>
      </c>
      <c r="B32" s="232">
        <f>SUM(B30:B31)</f>
        <v>0</v>
      </c>
      <c r="C32" s="232">
        <f>SUM(C30:C31)</f>
        <v>0</v>
      </c>
      <c r="D32" s="320"/>
      <c r="E32" s="232"/>
      <c r="F32" s="232"/>
    </row>
    <row r="33" spans="1:6" s="147" customFormat="1" ht="15" customHeight="1">
      <c r="A33" s="150" t="s">
        <v>251</v>
      </c>
      <c r="B33" s="232">
        <f>B28-B29</f>
        <v>0</v>
      </c>
      <c r="C33" s="232"/>
      <c r="D33" s="150" t="s">
        <v>252</v>
      </c>
      <c r="E33" s="232">
        <f>E28+B32</f>
        <v>66887.61000000002</v>
      </c>
      <c r="F33" s="232">
        <f>F28+C32</f>
        <v>0</v>
      </c>
    </row>
    <row r="34" spans="1:6" s="147" customFormat="1" ht="17.25" customHeight="1">
      <c r="A34" s="152" t="s">
        <v>250</v>
      </c>
      <c r="B34" s="232">
        <f>B27+B33+B32</f>
        <v>71059.81000000001</v>
      </c>
      <c r="C34" s="232">
        <f>C27+C33</f>
        <v>0</v>
      </c>
      <c r="D34" s="150" t="s">
        <v>57</v>
      </c>
      <c r="E34" s="232">
        <f>E27+E33</f>
        <v>71059.81000000001</v>
      </c>
      <c r="F34" s="232">
        <f>F27</f>
        <v>0</v>
      </c>
    </row>
    <row r="35" s="147" customFormat="1" ht="12"/>
    <row r="36" s="147" customFormat="1" ht="12.75">
      <c r="A36" s="124" t="str">
        <f>'справка № 1ДФ-БАЛАНС'!A42</f>
        <v>Дата: 20.10.2006</v>
      </c>
    </row>
    <row r="37" s="147" customFormat="1" ht="12.75">
      <c r="A37" s="124"/>
    </row>
    <row r="38" spans="1:10" ht="12.75" customHeight="1">
      <c r="A38" s="125"/>
      <c r="C38" s="126"/>
      <c r="D38" s="126"/>
      <c r="E38" s="188"/>
      <c r="F38" s="188"/>
      <c r="G38" s="188"/>
      <c r="H38" s="188"/>
      <c r="J38" s="126"/>
    </row>
    <row r="39" spans="1:4" s="147" customFormat="1" ht="12">
      <c r="A39" s="147" t="str">
        <f>'справка № 1ДФ-БАЛАНС'!A44</f>
        <v>Гл.счетоводител: Елеонора Стоева</v>
      </c>
      <c r="D39" s="147" t="str">
        <f>'справка № 1ДФ-БАЛАНС'!D44</f>
        <v>Ръководител: Огнян Калев</v>
      </c>
    </row>
    <row r="40" s="147" customFormat="1" ht="12"/>
    <row r="41" s="147" customFormat="1" ht="12"/>
    <row r="42" s="147" customFormat="1" ht="12"/>
    <row r="43" s="147" customFormat="1" ht="12">
      <c r="A43" s="144"/>
    </row>
    <row r="44" s="144" customFormat="1" ht="12"/>
    <row r="45" s="144" customFormat="1" ht="12"/>
    <row r="46" s="144" customFormat="1" ht="12"/>
    <row r="47" s="144" customFormat="1" ht="12"/>
    <row r="48" s="144" customFormat="1" ht="12"/>
    <row r="49" s="144" customFormat="1" ht="12"/>
    <row r="50" s="144" customFormat="1" ht="12"/>
    <row r="51" s="144" customFormat="1" ht="12"/>
    <row r="52" s="144" customFormat="1" ht="12"/>
    <row r="53" s="144" customFormat="1" ht="12"/>
    <row r="54" s="144" customFormat="1" ht="12.75">
      <c r="A54" s="106"/>
    </row>
  </sheetData>
  <mergeCells count="4">
    <mergeCell ref="D29:D32"/>
    <mergeCell ref="E1:F1"/>
    <mergeCell ref="A5:B5"/>
    <mergeCell ref="C3:D3"/>
  </mergeCells>
  <printOptions/>
  <pageMargins left="0.33" right="0.25" top="0.82" bottom="0.78" header="0.27" footer="0.33"/>
  <pageSetup fitToHeight="1" fitToWidth="1" horizontalDpi="300" verticalDpi="3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22">
      <selection activeCell="J1" sqref="J1:J16384"/>
    </sheetView>
  </sheetViews>
  <sheetFormatPr defaultColWidth="9.140625" defaultRowHeight="12.75"/>
  <cols>
    <col min="1" max="1" width="52.00390625" style="3" customWidth="1"/>
    <col min="2" max="2" width="11.7109375" style="127" customWidth="1"/>
    <col min="3" max="3" width="9.7109375" style="127" customWidth="1"/>
    <col min="4" max="4" width="10.7109375" style="127" customWidth="1"/>
    <col min="5" max="5" width="11.7109375" style="127" customWidth="1"/>
    <col min="6" max="6" width="9.7109375" style="127" customWidth="1"/>
    <col min="7" max="7" width="10.7109375" style="127" customWidth="1"/>
    <col min="8" max="8" width="8.7109375" style="3" customWidth="1"/>
    <col min="9" max="9" width="23.7109375" style="3" customWidth="1"/>
    <col min="10" max="10" width="18.7109375" style="3" customWidth="1"/>
    <col min="11" max="16384" width="9.140625" style="3" customWidth="1"/>
  </cols>
  <sheetData>
    <row r="1" spans="1:7" ht="12.75">
      <c r="A1" s="32"/>
      <c r="B1" s="110"/>
      <c r="C1" s="110"/>
      <c r="D1" s="110"/>
      <c r="E1" s="316" t="s">
        <v>254</v>
      </c>
      <c r="F1" s="316"/>
      <c r="G1" s="110"/>
    </row>
    <row r="2" spans="1:7" ht="12.75">
      <c r="A2" s="12"/>
      <c r="B2" s="201"/>
      <c r="C2" s="202"/>
      <c r="D2" s="202"/>
      <c r="E2" s="110"/>
      <c r="F2" s="110"/>
      <c r="G2" s="110"/>
    </row>
    <row r="3" spans="1:7" ht="15">
      <c r="A3" s="326" t="s">
        <v>115</v>
      </c>
      <c r="B3" s="327"/>
      <c r="C3" s="327"/>
      <c r="D3" s="327"/>
      <c r="E3" s="327"/>
      <c r="F3" s="327"/>
      <c r="G3" s="110"/>
    </row>
    <row r="4" spans="1:7" ht="15">
      <c r="A4" s="30"/>
      <c r="B4" s="203"/>
      <c r="C4" s="203"/>
      <c r="D4" s="203"/>
      <c r="E4" s="203"/>
      <c r="F4" s="203"/>
      <c r="G4" s="110"/>
    </row>
    <row r="5" spans="1:7" ht="25.5" customHeight="1">
      <c r="A5" s="318" t="str">
        <f>'справка № 2ДФ-ОТЧЕТ ЗА ДОХОДИТЕ'!A5:B5</f>
        <v>Наименование  : АГРО ФИНАНС АДСИЦ</v>
      </c>
      <c r="B5" s="318"/>
      <c r="C5" s="107"/>
      <c r="D5" s="323" t="str">
        <f>'справка № 1ДФ-БАЛАНС'!D4</f>
        <v>ЕИК по БУЛСТАТ:175 038 005</v>
      </c>
      <c r="E5" s="323"/>
      <c r="F5" s="323"/>
      <c r="G5" s="110"/>
    </row>
    <row r="6" spans="1:7" ht="12.75">
      <c r="A6" s="13"/>
      <c r="B6" s="204"/>
      <c r="C6" s="205"/>
      <c r="D6" s="205"/>
      <c r="E6" s="110"/>
      <c r="F6" s="110"/>
      <c r="G6" s="110"/>
    </row>
    <row r="7" spans="1:6" ht="15">
      <c r="A7" s="109" t="str">
        <f>'справка № 1ДФ-БАЛАНС'!A5</f>
        <v>Отчетен период: 30.09.2006 г.</v>
      </c>
      <c r="B7" s="110"/>
      <c r="C7" s="206"/>
      <c r="D7" s="206"/>
      <c r="E7" s="207"/>
      <c r="F7" s="206"/>
    </row>
    <row r="8" spans="1:7" ht="12.75">
      <c r="A8" s="29"/>
      <c r="B8" s="129"/>
      <c r="C8" s="208"/>
      <c r="D8" s="205"/>
      <c r="E8" s="110"/>
      <c r="F8" s="110"/>
      <c r="G8" s="209"/>
    </row>
    <row r="9" spans="1:7" ht="12.75">
      <c r="A9" s="29"/>
      <c r="B9" s="129"/>
      <c r="C9" s="208"/>
      <c r="D9" s="205"/>
      <c r="E9" s="110"/>
      <c r="F9" s="110"/>
      <c r="G9" s="209" t="s">
        <v>93</v>
      </c>
    </row>
    <row r="10" spans="1:7" ht="13.5" customHeight="1">
      <c r="A10" s="324" t="s">
        <v>94</v>
      </c>
      <c r="B10" s="328" t="s">
        <v>4</v>
      </c>
      <c r="C10" s="328"/>
      <c r="D10" s="328"/>
      <c r="E10" s="328" t="s">
        <v>5</v>
      </c>
      <c r="F10" s="328"/>
      <c r="G10" s="328"/>
    </row>
    <row r="11" spans="1:7" ht="18" customHeight="1">
      <c r="A11" s="325"/>
      <c r="B11" s="210" t="s">
        <v>95</v>
      </c>
      <c r="C11" s="210" t="s">
        <v>96</v>
      </c>
      <c r="D11" s="210" t="s">
        <v>97</v>
      </c>
      <c r="E11" s="210" t="s">
        <v>95</v>
      </c>
      <c r="F11" s="210" t="s">
        <v>96</v>
      </c>
      <c r="G11" s="210" t="s">
        <v>97</v>
      </c>
    </row>
    <row r="12" spans="1:7" s="20" customFormat="1" ht="12">
      <c r="A12" s="42" t="s">
        <v>6</v>
      </c>
      <c r="B12" s="211">
        <v>1</v>
      </c>
      <c r="C12" s="211">
        <v>2</v>
      </c>
      <c r="D12" s="211">
        <v>3</v>
      </c>
      <c r="E12" s="211">
        <v>4</v>
      </c>
      <c r="F12" s="211">
        <v>5</v>
      </c>
      <c r="G12" s="211">
        <v>6</v>
      </c>
    </row>
    <row r="13" spans="1:7" ht="25.5">
      <c r="A13" s="46" t="s">
        <v>98</v>
      </c>
      <c r="B13" s="200"/>
      <c r="C13" s="200"/>
      <c r="D13" s="200"/>
      <c r="E13" s="200"/>
      <c r="F13" s="200"/>
      <c r="G13" s="200"/>
    </row>
    <row r="14" spans="1:7" ht="12.75">
      <c r="A14" s="47" t="s">
        <v>289</v>
      </c>
      <c r="B14" s="259"/>
      <c r="C14" s="259">
        <v>589348.77</v>
      </c>
      <c r="D14" s="259">
        <f aca="true" t="shared" si="0" ref="D14:D25">B14-C14</f>
        <v>-589348.77</v>
      </c>
      <c r="E14" s="259"/>
      <c r="F14" s="259"/>
      <c r="G14" s="259">
        <f>E14-F14</f>
        <v>0</v>
      </c>
    </row>
    <row r="15" spans="1:7" ht="12.75">
      <c r="A15" s="47" t="s">
        <v>113</v>
      </c>
      <c r="B15" s="259">
        <v>2672.2</v>
      </c>
      <c r="C15" s="259"/>
      <c r="D15" s="259">
        <f t="shared" si="0"/>
        <v>2672.2</v>
      </c>
      <c r="E15" s="259"/>
      <c r="F15" s="259"/>
      <c r="G15" s="259"/>
    </row>
    <row r="16" spans="1:7" ht="12.75">
      <c r="A16" s="47" t="s">
        <v>112</v>
      </c>
      <c r="B16" s="259">
        <v>3558000</v>
      </c>
      <c r="C16" s="259">
        <v>3558000</v>
      </c>
      <c r="D16" s="259">
        <f t="shared" si="0"/>
        <v>0</v>
      </c>
      <c r="E16" s="259"/>
      <c r="F16" s="259"/>
      <c r="G16" s="259">
        <f>E16-F16</f>
        <v>0</v>
      </c>
    </row>
    <row r="17" spans="1:7" ht="25.5">
      <c r="A17" s="46" t="s">
        <v>101</v>
      </c>
      <c r="B17" s="259">
        <f>SUM(B14:B16)</f>
        <v>3560672.2</v>
      </c>
      <c r="C17" s="259">
        <f>SUM(C14:C16)</f>
        <v>4147348.77</v>
      </c>
      <c r="D17" s="259">
        <f t="shared" si="0"/>
        <v>-586676.5699999998</v>
      </c>
      <c r="E17" s="259">
        <f>SUM(E14:E16)</f>
        <v>0</v>
      </c>
      <c r="F17" s="259">
        <f>SUM(F14:F16)</f>
        <v>0</v>
      </c>
      <c r="G17" s="259">
        <f>E17-F17</f>
        <v>0</v>
      </c>
    </row>
    <row r="18" spans="1:7" ht="25.5">
      <c r="A18" s="48" t="s">
        <v>184</v>
      </c>
      <c r="B18" s="259"/>
      <c r="C18" s="259"/>
      <c r="D18" s="259">
        <f t="shared" si="0"/>
        <v>0</v>
      </c>
      <c r="E18" s="259"/>
      <c r="F18" s="259"/>
      <c r="G18" s="259">
        <f>E18-F18</f>
        <v>0</v>
      </c>
    </row>
    <row r="19" spans="1:7" ht="12.75">
      <c r="A19" s="47" t="s">
        <v>102</v>
      </c>
      <c r="B19" s="259"/>
      <c r="C19" s="259">
        <f>143579.63+24580+3500.98+671.7+4232.3+2063.8+855.35+208.3-25.34+4701+0.02</f>
        <v>184367.74</v>
      </c>
      <c r="D19" s="259">
        <f t="shared" si="0"/>
        <v>-184367.74</v>
      </c>
      <c r="E19" s="259"/>
      <c r="F19" s="259"/>
      <c r="G19" s="259">
        <f>E19-F19</f>
        <v>0</v>
      </c>
    </row>
    <row r="20" spans="1:7" ht="12.75">
      <c r="A20" s="47" t="s">
        <v>113</v>
      </c>
      <c r="B20" s="259"/>
      <c r="C20" s="259">
        <f>14.8+362</f>
        <v>376.8</v>
      </c>
      <c r="D20" s="259">
        <f t="shared" si="0"/>
        <v>-376.8</v>
      </c>
      <c r="E20" s="259"/>
      <c r="F20" s="259"/>
      <c r="G20" s="259"/>
    </row>
    <row r="21" spans="1:7" ht="12.75">
      <c r="A21" s="47" t="s">
        <v>114</v>
      </c>
      <c r="B21" s="259"/>
      <c r="C21" s="259">
        <f>119.91+7254.61+486+1664.32+324+2098.02+4+6+2309.55</f>
        <v>14266.41</v>
      </c>
      <c r="D21" s="259">
        <f t="shared" si="0"/>
        <v>-14266.41</v>
      </c>
      <c r="E21" s="259"/>
      <c r="F21" s="259"/>
      <c r="G21" s="259"/>
    </row>
    <row r="22" spans="1:7" ht="12.75">
      <c r="A22" s="47" t="s">
        <v>103</v>
      </c>
      <c r="B22" s="259"/>
      <c r="C22" s="259"/>
      <c r="D22" s="259">
        <f t="shared" si="0"/>
        <v>0</v>
      </c>
      <c r="E22" s="259"/>
      <c r="F22" s="259"/>
      <c r="G22" s="259"/>
    </row>
    <row r="23" spans="1:7" ht="12.75">
      <c r="A23" s="47" t="s">
        <v>104</v>
      </c>
      <c r="B23" s="259"/>
      <c r="C23" s="259"/>
      <c r="D23" s="259">
        <f t="shared" si="0"/>
        <v>0</v>
      </c>
      <c r="E23" s="259"/>
      <c r="F23" s="259"/>
      <c r="G23" s="259"/>
    </row>
    <row r="24" spans="1:7" ht="25.5">
      <c r="A24" s="47" t="s">
        <v>105</v>
      </c>
      <c r="B24" s="259">
        <f>13686+1500</f>
        <v>15186</v>
      </c>
      <c r="C24" s="259">
        <f>4500+14176.35</f>
        <v>18676.35</v>
      </c>
      <c r="D24" s="259">
        <f t="shared" si="0"/>
        <v>-3490.3499999999985</v>
      </c>
      <c r="E24" s="259"/>
      <c r="F24" s="259"/>
      <c r="G24" s="259">
        <f>E24-F24</f>
        <v>0</v>
      </c>
    </row>
    <row r="25" spans="1:7" ht="25.5">
      <c r="A25" s="46" t="s">
        <v>106</v>
      </c>
      <c r="B25" s="259">
        <f>SUM(B19:B24)</f>
        <v>15186</v>
      </c>
      <c r="C25" s="259">
        <f>SUM(C19:C24)</f>
        <v>217687.3</v>
      </c>
      <c r="D25" s="259">
        <f t="shared" si="0"/>
        <v>-202501.3</v>
      </c>
      <c r="E25" s="259">
        <f>SUM(E19:E24)</f>
        <v>0</v>
      </c>
      <c r="F25" s="259">
        <f>SUM(F19:F24)</f>
        <v>0</v>
      </c>
      <c r="G25" s="259">
        <f>E25-F25</f>
        <v>0</v>
      </c>
    </row>
    <row r="26" spans="1:7" ht="12.75">
      <c r="A26" s="46" t="s">
        <v>107</v>
      </c>
      <c r="B26" s="259"/>
      <c r="C26" s="259"/>
      <c r="D26" s="259"/>
      <c r="E26" s="259"/>
      <c r="F26" s="259"/>
      <c r="G26" s="259"/>
    </row>
    <row r="27" spans="1:7" ht="12.75">
      <c r="A27" s="47" t="s">
        <v>290</v>
      </c>
      <c r="B27" s="259">
        <v>650000</v>
      </c>
      <c r="C27" s="259"/>
      <c r="D27" s="259">
        <f>B27-C27</f>
        <v>650000</v>
      </c>
      <c r="E27" s="259"/>
      <c r="F27" s="259"/>
      <c r="G27" s="259">
        <f>E27-F27</f>
        <v>0</v>
      </c>
    </row>
    <row r="28" spans="1:7" ht="12.75">
      <c r="A28" s="47" t="s">
        <v>291</v>
      </c>
      <c r="B28" s="259">
        <v>300000</v>
      </c>
      <c r="C28" s="259"/>
      <c r="D28" s="259">
        <f>B28-C28</f>
        <v>300000</v>
      </c>
      <c r="E28" s="259"/>
      <c r="F28" s="259"/>
      <c r="G28" s="259"/>
    </row>
    <row r="29" spans="1:7" ht="12.75">
      <c r="A29" s="47" t="s">
        <v>99</v>
      </c>
      <c r="B29" s="259"/>
      <c r="C29" s="259">
        <f>866.67+2500+10</f>
        <v>3376.67</v>
      </c>
      <c r="D29" s="259"/>
      <c r="E29" s="259"/>
      <c r="F29" s="259"/>
      <c r="G29" s="259"/>
    </row>
    <row r="30" spans="1:7" ht="12.75">
      <c r="A30" s="47" t="s">
        <v>100</v>
      </c>
      <c r="B30" s="259"/>
      <c r="C30" s="259"/>
      <c r="D30" s="259"/>
      <c r="E30" s="259"/>
      <c r="F30" s="259"/>
      <c r="G30" s="259"/>
    </row>
    <row r="31" spans="1:7" ht="12.75">
      <c r="A31" s="47" t="s">
        <v>108</v>
      </c>
      <c r="B31" s="259"/>
      <c r="C31" s="259"/>
      <c r="D31" s="259"/>
      <c r="E31" s="259"/>
      <c r="F31" s="259"/>
      <c r="G31" s="259"/>
    </row>
    <row r="32" spans="1:7" ht="12.75">
      <c r="A32" s="46" t="s">
        <v>109</v>
      </c>
      <c r="B32" s="259">
        <f>SUM(B27:B31)</f>
        <v>950000</v>
      </c>
      <c r="C32" s="259">
        <f>SUM(C26:C31)</f>
        <v>3376.67</v>
      </c>
      <c r="D32" s="259">
        <f>B32-C32</f>
        <v>946623.33</v>
      </c>
      <c r="E32" s="259">
        <f>SUM(E27:E31)</f>
        <v>0</v>
      </c>
      <c r="F32" s="259">
        <f>SUM(F26:F31)</f>
        <v>0</v>
      </c>
      <c r="G32" s="259">
        <f>E32-F32</f>
        <v>0</v>
      </c>
    </row>
    <row r="33" spans="1:7" ht="12.75">
      <c r="A33" s="46" t="s">
        <v>110</v>
      </c>
      <c r="B33" s="259">
        <f>B32+B17+B25</f>
        <v>4525858.2</v>
      </c>
      <c r="C33" s="259">
        <f>C32+C25+C17</f>
        <v>4368412.74</v>
      </c>
      <c r="D33" s="259">
        <f>B33-C33</f>
        <v>157445.45999999996</v>
      </c>
      <c r="E33" s="259">
        <f>E32+E17+E25</f>
        <v>0</v>
      </c>
      <c r="F33" s="259">
        <f>F32+F25+F17</f>
        <v>0</v>
      </c>
      <c r="G33" s="259">
        <f>E33-F33</f>
        <v>0</v>
      </c>
    </row>
    <row r="34" spans="1:7" ht="12.75">
      <c r="A34" s="46" t="s">
        <v>111</v>
      </c>
      <c r="B34" s="259"/>
      <c r="C34" s="259"/>
      <c r="D34" s="260">
        <f>G35</f>
        <v>0</v>
      </c>
      <c r="E34" s="259"/>
      <c r="F34" s="259"/>
      <c r="G34" s="260"/>
    </row>
    <row r="35" spans="1:7" ht="12.75">
      <c r="A35" s="48" t="s">
        <v>255</v>
      </c>
      <c r="B35" s="259"/>
      <c r="C35" s="259"/>
      <c r="D35" s="259">
        <f>D33+D34</f>
        <v>157445.45999999996</v>
      </c>
      <c r="E35" s="259"/>
      <c r="F35" s="259"/>
      <c r="G35" s="259">
        <f>G33+G34</f>
        <v>0</v>
      </c>
    </row>
    <row r="36" spans="1:7" ht="12.75">
      <c r="A36" s="47" t="s">
        <v>256</v>
      </c>
      <c r="B36" s="259"/>
      <c r="C36" s="259"/>
      <c r="D36" s="259">
        <v>156639</v>
      </c>
      <c r="E36" s="259"/>
      <c r="F36" s="259"/>
      <c r="G36" s="259"/>
    </row>
    <row r="37" spans="1:7" ht="12.75">
      <c r="A37" s="31"/>
      <c r="B37" s="212"/>
      <c r="C37" s="215"/>
      <c r="D37" s="212"/>
      <c r="E37" s="212"/>
      <c r="F37" s="212"/>
      <c r="G37" s="212"/>
    </row>
    <row r="38" spans="1:7" ht="12.75">
      <c r="A38" s="32"/>
      <c r="B38" s="213"/>
      <c r="C38" s="216"/>
      <c r="D38" s="213"/>
      <c r="E38" s="110"/>
      <c r="F38" s="110"/>
      <c r="G38" s="110"/>
    </row>
    <row r="39" spans="1:7" ht="12.75">
      <c r="A39" s="124" t="str">
        <f>'справка № 2ДФ-ОТЧЕТ ЗА ДОХОДИТЕ'!A36</f>
        <v>Дата: 20.10.2006</v>
      </c>
      <c r="B39" s="110"/>
      <c r="C39" s="110"/>
      <c r="D39" s="110"/>
      <c r="E39" s="110"/>
      <c r="F39" s="110"/>
      <c r="G39" s="110"/>
    </row>
    <row r="40" spans="1:11" ht="12.75" customHeight="1">
      <c r="A40" s="214"/>
      <c r="C40" s="126"/>
      <c r="D40" s="126"/>
      <c r="E40" s="16"/>
      <c r="F40" s="105"/>
      <c r="G40" s="105"/>
      <c r="H40" s="105"/>
      <c r="I40" s="105"/>
      <c r="J40" s="19"/>
      <c r="K40" s="104"/>
    </row>
    <row r="41" spans="1:4" ht="12.75">
      <c r="A41" s="106" t="str">
        <f>'справка № 1ДФ-БАЛАНС'!A44</f>
        <v>Гл.счетоводител: Елеонора Стоева</v>
      </c>
      <c r="D41" s="127" t="str">
        <f>'справка № 1ДФ-БАЛАНС'!D44</f>
        <v>Ръководител: Огнян Калев</v>
      </c>
    </row>
  </sheetData>
  <mergeCells count="7">
    <mergeCell ref="D5:F5"/>
    <mergeCell ref="E1:F1"/>
    <mergeCell ref="A10:A11"/>
    <mergeCell ref="A3:F3"/>
    <mergeCell ref="B10:D10"/>
    <mergeCell ref="E10:G10"/>
    <mergeCell ref="A5:B5"/>
  </mergeCells>
  <printOptions/>
  <pageMargins left="0.75" right="0.75" top="0.5" bottom="0.78" header="0.37" footer="0.5"/>
  <pageSetup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workbookViewId="0" topLeftCell="A21">
      <selection activeCell="E57" sqref="E57"/>
    </sheetView>
  </sheetViews>
  <sheetFormatPr defaultColWidth="9.140625" defaultRowHeight="12.75"/>
  <cols>
    <col min="1" max="1" width="25.421875" style="56" customWidth="1"/>
    <col min="2" max="2" width="8.7109375" style="56" customWidth="1"/>
    <col min="3" max="3" width="7.7109375" style="56" customWidth="1"/>
    <col min="4" max="4" width="9.7109375" style="56" customWidth="1"/>
    <col min="5" max="5" width="6.7109375" style="56" customWidth="1"/>
    <col min="6" max="6" width="8.7109375" style="56" customWidth="1"/>
    <col min="7" max="7" width="6.7109375" style="56" customWidth="1"/>
    <col min="8" max="8" width="7.28125" style="56" customWidth="1"/>
    <col min="9" max="9" width="6.7109375" style="56" customWidth="1"/>
    <col min="10" max="10" width="7.28125" style="56" customWidth="1"/>
    <col min="11" max="11" width="8.7109375" style="56" customWidth="1"/>
    <col min="12" max="16384" width="9.140625" style="3" customWidth="1"/>
  </cols>
  <sheetData>
    <row r="1" spans="8:11" ht="12.75">
      <c r="H1" s="57"/>
      <c r="I1" s="57" t="s">
        <v>257</v>
      </c>
      <c r="J1" s="57"/>
      <c r="K1" s="57"/>
    </row>
    <row r="3" spans="1:11" ht="19.5" customHeight="1">
      <c r="A3" s="329" t="s">
        <v>58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</row>
    <row r="4" spans="1:11" ht="19.5" customHeight="1">
      <c r="A4" s="220"/>
      <c r="B4" s="220"/>
      <c r="C4" s="220"/>
      <c r="D4" s="220"/>
      <c r="E4" s="220"/>
      <c r="F4" s="220"/>
      <c r="G4" s="220"/>
      <c r="H4" s="220"/>
      <c r="I4" s="220"/>
      <c r="J4" s="220"/>
      <c r="K4" s="220"/>
    </row>
    <row r="5" spans="1:11" ht="20.25" customHeight="1">
      <c r="A5" s="318" t="str">
        <f>'справка № 3ДФ-ОПП'!A5:B5</f>
        <v>Наименование  : АГРО ФИНАНС АДСИЦ</v>
      </c>
      <c r="B5" s="318"/>
      <c r="C5" s="107"/>
      <c r="D5" s="323" t="str">
        <f>'справка № 1ДФ-БАЛАНС'!D4</f>
        <v>ЕИК по БУЛСТАТ:175 038 005</v>
      </c>
      <c r="E5" s="323"/>
      <c r="F5" s="323"/>
      <c r="G5" s="5"/>
      <c r="H5" s="5"/>
      <c r="I5" s="5"/>
      <c r="J5" s="6"/>
      <c r="K5" s="6"/>
    </row>
    <row r="6" spans="1:11" ht="14.25">
      <c r="A6" s="221"/>
      <c r="B6" s="221"/>
      <c r="C6" s="107"/>
      <c r="D6" s="189"/>
      <c r="E6" s="189"/>
      <c r="F6" s="189"/>
      <c r="G6" s="5"/>
      <c r="H6" s="5"/>
      <c r="I6" s="5"/>
      <c r="J6" s="6"/>
      <c r="K6" s="6"/>
    </row>
    <row r="7" spans="1:11" ht="25.5">
      <c r="A7" s="109" t="str">
        <f>'справка № 3ДФ-ОПП'!A7</f>
        <v>Отчетен период: 30.09.2006 г.</v>
      </c>
      <c r="B7" s="103"/>
      <c r="C7" s="2"/>
      <c r="D7" s="2"/>
      <c r="E7" s="1"/>
      <c r="F7" s="2"/>
      <c r="G7" s="3"/>
      <c r="H7" s="3"/>
      <c r="I7" s="3"/>
      <c r="J7" s="3"/>
      <c r="K7" s="3"/>
    </row>
    <row r="8" spans="1:11" ht="12.75">
      <c r="A8" s="7"/>
      <c r="B8" s="7"/>
      <c r="C8" s="7"/>
      <c r="D8" s="7"/>
      <c r="E8" s="8"/>
      <c r="F8" s="8"/>
      <c r="G8" s="8"/>
      <c r="H8" s="8"/>
      <c r="I8" s="8"/>
      <c r="J8" s="5"/>
      <c r="K8" s="63" t="s">
        <v>59</v>
      </c>
    </row>
    <row r="9" spans="1:11" ht="32.25" customHeight="1">
      <c r="A9" s="332" t="s">
        <v>60</v>
      </c>
      <c r="B9" s="332" t="s">
        <v>65</v>
      </c>
      <c r="C9" s="330" t="s">
        <v>61</v>
      </c>
      <c r="D9" s="342"/>
      <c r="E9" s="342"/>
      <c r="F9" s="342"/>
      <c r="G9" s="343"/>
      <c r="H9" s="330" t="s">
        <v>62</v>
      </c>
      <c r="I9" s="331"/>
      <c r="J9" s="332" t="s">
        <v>63</v>
      </c>
      <c r="K9" s="332" t="s">
        <v>64</v>
      </c>
    </row>
    <row r="10" spans="1:11" ht="12.75" customHeight="1">
      <c r="A10" s="333"/>
      <c r="B10" s="341"/>
      <c r="C10" s="336" t="s">
        <v>66</v>
      </c>
      <c r="D10" s="332" t="s">
        <v>67</v>
      </c>
      <c r="E10" s="330" t="s">
        <v>68</v>
      </c>
      <c r="F10" s="335"/>
      <c r="G10" s="331"/>
      <c r="H10" s="332" t="s">
        <v>69</v>
      </c>
      <c r="I10" s="332" t="s">
        <v>70</v>
      </c>
      <c r="J10" s="333"/>
      <c r="K10" s="333"/>
    </row>
    <row r="11" spans="1:11" ht="63" customHeight="1">
      <c r="A11" s="338"/>
      <c r="B11" s="338"/>
      <c r="C11" s="337"/>
      <c r="D11" s="338"/>
      <c r="E11" s="58" t="s">
        <v>36</v>
      </c>
      <c r="F11" s="58" t="s">
        <v>71</v>
      </c>
      <c r="G11" s="58" t="s">
        <v>14</v>
      </c>
      <c r="H11" s="334"/>
      <c r="I11" s="334"/>
      <c r="J11" s="334"/>
      <c r="K11" s="334"/>
    </row>
    <row r="12" spans="1:11" s="34" customFormat="1" ht="12.75">
      <c r="A12" s="59" t="s">
        <v>6</v>
      </c>
      <c r="B12" s="59">
        <v>1</v>
      </c>
      <c r="C12" s="59">
        <v>2</v>
      </c>
      <c r="D12" s="59">
        <v>3</v>
      </c>
      <c r="E12" s="59">
        <v>4</v>
      </c>
      <c r="F12" s="59">
        <v>5</v>
      </c>
      <c r="G12" s="59">
        <v>6</v>
      </c>
      <c r="H12" s="59">
        <v>7</v>
      </c>
      <c r="I12" s="59">
        <v>8</v>
      </c>
      <c r="J12" s="59">
        <v>9</v>
      </c>
      <c r="K12" s="59">
        <v>10</v>
      </c>
    </row>
    <row r="13" spans="1:11" ht="25.5">
      <c r="A13" s="60" t="s">
        <v>72</v>
      </c>
      <c r="B13" s="257"/>
      <c r="C13" s="257"/>
      <c r="D13" s="257"/>
      <c r="E13" s="257"/>
      <c r="F13" s="257"/>
      <c r="G13" s="258"/>
      <c r="H13" s="257"/>
      <c r="I13" s="257"/>
      <c r="J13" s="258"/>
      <c r="K13" s="257">
        <f>SUM(B13:J13)</f>
        <v>0</v>
      </c>
    </row>
    <row r="14" spans="1:11" ht="25.5" hidden="1">
      <c r="A14" s="60" t="s">
        <v>73</v>
      </c>
      <c r="B14" s="257"/>
      <c r="C14" s="257"/>
      <c r="D14" s="257"/>
      <c r="E14" s="257"/>
      <c r="F14" s="257"/>
      <c r="G14" s="257"/>
      <c r="H14" s="257"/>
      <c r="I14" s="257"/>
      <c r="J14" s="257"/>
      <c r="K14" s="257"/>
    </row>
    <row r="15" spans="1:11" ht="25.5" hidden="1">
      <c r="A15" s="61" t="s">
        <v>74</v>
      </c>
      <c r="B15" s="258"/>
      <c r="C15" s="258"/>
      <c r="D15" s="258"/>
      <c r="E15" s="258"/>
      <c r="F15" s="258"/>
      <c r="G15" s="258"/>
      <c r="H15" s="258"/>
      <c r="I15" s="258"/>
      <c r="J15" s="258"/>
      <c r="K15" s="257"/>
    </row>
    <row r="16" spans="1:11" ht="12.75" hidden="1">
      <c r="A16" s="61" t="s">
        <v>75</v>
      </c>
      <c r="B16" s="258"/>
      <c r="C16" s="258"/>
      <c r="D16" s="258"/>
      <c r="E16" s="258"/>
      <c r="F16" s="258"/>
      <c r="G16" s="258"/>
      <c r="H16" s="258"/>
      <c r="I16" s="258"/>
      <c r="J16" s="258"/>
      <c r="K16" s="257"/>
    </row>
    <row r="17" spans="1:11" ht="25.5" hidden="1">
      <c r="A17" s="60" t="s">
        <v>76</v>
      </c>
      <c r="B17" s="257"/>
      <c r="C17" s="257"/>
      <c r="D17" s="257"/>
      <c r="E17" s="257"/>
      <c r="F17" s="257"/>
      <c r="G17" s="257"/>
      <c r="H17" s="257"/>
      <c r="I17" s="257"/>
      <c r="J17" s="257"/>
      <c r="K17" s="257"/>
    </row>
    <row r="18" spans="1:11" ht="25.5" hidden="1">
      <c r="A18" s="60" t="s">
        <v>77</v>
      </c>
      <c r="B18" s="257">
        <f>B19-B20</f>
        <v>0</v>
      </c>
      <c r="C18" s="257">
        <f>C19-C20</f>
        <v>0</v>
      </c>
      <c r="D18" s="257"/>
      <c r="E18" s="257"/>
      <c r="F18" s="257"/>
      <c r="G18" s="257"/>
      <c r="H18" s="257"/>
      <c r="I18" s="257"/>
      <c r="J18" s="257"/>
      <c r="K18" s="257">
        <f>SUM(B18:J18)</f>
        <v>0</v>
      </c>
    </row>
    <row r="19" spans="1:11" ht="12.75" hidden="1">
      <c r="A19" s="61" t="s">
        <v>78</v>
      </c>
      <c r="B19" s="257"/>
      <c r="C19" s="257"/>
      <c r="D19" s="257"/>
      <c r="E19" s="257"/>
      <c r="F19" s="257"/>
      <c r="G19" s="257"/>
      <c r="H19" s="257"/>
      <c r="I19" s="257"/>
      <c r="J19" s="257"/>
      <c r="K19" s="257">
        <f>SUM(B19:J19)</f>
        <v>0</v>
      </c>
    </row>
    <row r="20" spans="1:11" ht="12.75" hidden="1">
      <c r="A20" s="61" t="s">
        <v>79</v>
      </c>
      <c r="B20" s="257"/>
      <c r="C20" s="257"/>
      <c r="D20" s="257"/>
      <c r="E20" s="257"/>
      <c r="F20" s="257"/>
      <c r="G20" s="257"/>
      <c r="H20" s="257"/>
      <c r="I20" s="257"/>
      <c r="J20" s="257"/>
      <c r="K20" s="257">
        <f>SUM(B20:J20)</f>
        <v>0</v>
      </c>
    </row>
    <row r="21" spans="1:11" ht="25.5">
      <c r="A21" s="60" t="s">
        <v>80</v>
      </c>
      <c r="B21" s="258"/>
      <c r="C21" s="258"/>
      <c r="D21" s="258"/>
      <c r="E21" s="258"/>
      <c r="F21" s="258"/>
      <c r="G21" s="258"/>
      <c r="H21" s="257"/>
      <c r="I21" s="257">
        <v>-66887.61</v>
      </c>
      <c r="J21" s="257"/>
      <c r="K21" s="257">
        <f>SUM(B21:J21)</f>
        <v>-66887.61</v>
      </c>
    </row>
    <row r="22" spans="1:11" ht="25.5" hidden="1">
      <c r="A22" s="61" t="s">
        <v>81</v>
      </c>
      <c r="B22" s="257"/>
      <c r="C22" s="257"/>
      <c r="D22" s="257"/>
      <c r="E22" s="257"/>
      <c r="F22" s="257"/>
      <c r="G22" s="257"/>
      <c r="H22" s="257"/>
      <c r="I22" s="257"/>
      <c r="J22" s="257"/>
      <c r="K22" s="257">
        <f aca="true" t="shared" si="0" ref="K22:K37">SUM(B22:J22)</f>
        <v>0</v>
      </c>
    </row>
    <row r="23" spans="1:11" ht="12.75" hidden="1">
      <c r="A23" s="61" t="s">
        <v>82</v>
      </c>
      <c r="B23" s="258"/>
      <c r="C23" s="258"/>
      <c r="D23" s="258"/>
      <c r="E23" s="258"/>
      <c r="F23" s="258"/>
      <c r="G23" s="258"/>
      <c r="H23" s="258"/>
      <c r="I23" s="258"/>
      <c r="J23" s="258"/>
      <c r="K23" s="257">
        <f t="shared" si="0"/>
        <v>0</v>
      </c>
    </row>
    <row r="24" spans="1:11" ht="12.75" hidden="1">
      <c r="A24" s="61" t="s">
        <v>83</v>
      </c>
      <c r="B24" s="258"/>
      <c r="C24" s="258"/>
      <c r="D24" s="258"/>
      <c r="E24" s="258"/>
      <c r="F24" s="258"/>
      <c r="G24" s="258"/>
      <c r="H24" s="258"/>
      <c r="I24" s="258"/>
      <c r="J24" s="258"/>
      <c r="K24" s="257">
        <f t="shared" si="0"/>
        <v>0</v>
      </c>
    </row>
    <row r="25" spans="1:11" ht="12.75" hidden="1">
      <c r="A25" s="61" t="s">
        <v>84</v>
      </c>
      <c r="B25" s="258"/>
      <c r="C25" s="258"/>
      <c r="D25" s="258"/>
      <c r="E25" s="258"/>
      <c r="F25" s="258"/>
      <c r="G25" s="258"/>
      <c r="H25" s="258"/>
      <c r="I25" s="258"/>
      <c r="J25" s="258"/>
      <c r="K25" s="257">
        <f t="shared" si="0"/>
        <v>0</v>
      </c>
    </row>
    <row r="26" spans="1:11" ht="38.25">
      <c r="A26" s="61" t="s">
        <v>292</v>
      </c>
      <c r="B26" s="257"/>
      <c r="C26" s="257"/>
      <c r="D26" s="257"/>
      <c r="E26" s="257"/>
      <c r="F26" s="257"/>
      <c r="G26" s="257"/>
      <c r="H26" s="257"/>
      <c r="I26" s="257"/>
      <c r="J26" s="257"/>
      <c r="K26" s="257">
        <f t="shared" si="0"/>
        <v>0</v>
      </c>
    </row>
    <row r="27" spans="1:11" ht="12.75">
      <c r="A27" s="61" t="s">
        <v>85</v>
      </c>
      <c r="B27" s="258"/>
      <c r="C27" s="258"/>
      <c r="D27" s="258"/>
      <c r="E27" s="258"/>
      <c r="F27" s="258"/>
      <c r="G27" s="258"/>
      <c r="H27" s="258"/>
      <c r="I27" s="258"/>
      <c r="J27" s="258"/>
      <c r="K27" s="257">
        <f t="shared" si="0"/>
        <v>0</v>
      </c>
    </row>
    <row r="28" spans="1:11" ht="12.75">
      <c r="A28" s="61" t="s">
        <v>86</v>
      </c>
      <c r="B28" s="258"/>
      <c r="C28" s="258"/>
      <c r="D28" s="258"/>
      <c r="E28" s="258"/>
      <c r="F28" s="258"/>
      <c r="G28" s="258"/>
      <c r="H28" s="258"/>
      <c r="I28" s="258"/>
      <c r="J28" s="258"/>
      <c r="K28" s="257">
        <f t="shared" si="0"/>
        <v>0</v>
      </c>
    </row>
    <row r="29" spans="1:11" ht="38.25" hidden="1">
      <c r="A29" s="61" t="s">
        <v>87</v>
      </c>
      <c r="B29" s="257"/>
      <c r="C29" s="257"/>
      <c r="D29" s="257"/>
      <c r="E29" s="257"/>
      <c r="F29" s="257"/>
      <c r="G29" s="257"/>
      <c r="H29" s="257"/>
      <c r="I29" s="257"/>
      <c r="J29" s="257"/>
      <c r="K29" s="257">
        <f t="shared" si="0"/>
        <v>0</v>
      </c>
    </row>
    <row r="30" spans="1:11" ht="12.75" hidden="1">
      <c r="A30" s="61" t="s">
        <v>85</v>
      </c>
      <c r="B30" s="258"/>
      <c r="C30" s="258"/>
      <c r="D30" s="258"/>
      <c r="E30" s="258"/>
      <c r="F30" s="258"/>
      <c r="G30" s="258"/>
      <c r="H30" s="258"/>
      <c r="I30" s="258"/>
      <c r="J30" s="258"/>
      <c r="K30" s="257">
        <f t="shared" si="0"/>
        <v>0</v>
      </c>
    </row>
    <row r="31" spans="1:11" ht="12.75" hidden="1">
      <c r="A31" s="61" t="s">
        <v>86</v>
      </c>
      <c r="B31" s="258"/>
      <c r="C31" s="258"/>
      <c r="D31" s="258"/>
      <c r="E31" s="258"/>
      <c r="F31" s="258"/>
      <c r="G31" s="258"/>
      <c r="H31" s="258"/>
      <c r="I31" s="258"/>
      <c r="J31" s="258"/>
      <c r="K31" s="257">
        <f t="shared" si="0"/>
        <v>0</v>
      </c>
    </row>
    <row r="32" spans="1:11" ht="12.75" hidden="1">
      <c r="A32" s="61" t="s">
        <v>88</v>
      </c>
      <c r="B32" s="258"/>
      <c r="C32" s="258"/>
      <c r="D32" s="258"/>
      <c r="E32" s="258"/>
      <c r="F32" s="258"/>
      <c r="G32" s="258"/>
      <c r="H32" s="258"/>
      <c r="I32" s="258"/>
      <c r="J32" s="258"/>
      <c r="K32" s="257">
        <f t="shared" si="0"/>
        <v>0</v>
      </c>
    </row>
    <row r="33" spans="1:11" ht="25.5">
      <c r="A33" s="61" t="s">
        <v>293</v>
      </c>
      <c r="B33" s="258">
        <v>650000</v>
      </c>
      <c r="C33" s="258"/>
      <c r="D33" s="258"/>
      <c r="E33" s="258"/>
      <c r="F33" s="258"/>
      <c r="G33" s="258"/>
      <c r="H33" s="258"/>
      <c r="I33" s="258"/>
      <c r="J33" s="258"/>
      <c r="K33" s="257">
        <f t="shared" si="0"/>
        <v>650000</v>
      </c>
    </row>
    <row r="34" spans="1:11" ht="25.5">
      <c r="A34" s="60" t="s">
        <v>89</v>
      </c>
      <c r="B34" s="257">
        <f>B18+B13+B33</f>
        <v>650000</v>
      </c>
      <c r="C34" s="257">
        <f>C18+C13</f>
        <v>0</v>
      </c>
      <c r="D34" s="257">
        <f aca="true" t="shared" si="1" ref="D34:J34">D18+D13</f>
        <v>0</v>
      </c>
      <c r="E34" s="257">
        <f t="shared" si="1"/>
        <v>0</v>
      </c>
      <c r="F34" s="257">
        <f t="shared" si="1"/>
        <v>0</v>
      </c>
      <c r="G34" s="257">
        <f t="shared" si="1"/>
        <v>0</v>
      </c>
      <c r="H34" s="257">
        <f>H13+H21</f>
        <v>0</v>
      </c>
      <c r="I34" s="257">
        <f>I18+I13+I21</f>
        <v>-66887.61</v>
      </c>
      <c r="J34" s="257">
        <f t="shared" si="1"/>
        <v>0</v>
      </c>
      <c r="K34" s="257">
        <f t="shared" si="0"/>
        <v>583112.39</v>
      </c>
    </row>
    <row r="35" spans="1:11" ht="38.25" hidden="1">
      <c r="A35" s="61" t="s">
        <v>90</v>
      </c>
      <c r="B35" s="258"/>
      <c r="C35" s="258"/>
      <c r="D35" s="258"/>
      <c r="E35" s="258"/>
      <c r="F35" s="258"/>
      <c r="G35" s="258"/>
      <c r="H35" s="258"/>
      <c r="I35" s="258"/>
      <c r="J35" s="258"/>
      <c r="K35" s="257">
        <f t="shared" si="0"/>
        <v>0</v>
      </c>
    </row>
    <row r="36" spans="1:11" ht="39" customHeight="1" hidden="1">
      <c r="A36" s="61" t="s">
        <v>91</v>
      </c>
      <c r="B36" s="258"/>
      <c r="C36" s="258"/>
      <c r="D36" s="258"/>
      <c r="E36" s="258"/>
      <c r="F36" s="258"/>
      <c r="G36" s="258"/>
      <c r="H36" s="258"/>
      <c r="I36" s="258"/>
      <c r="J36" s="258"/>
      <c r="K36" s="257">
        <f t="shared" si="0"/>
        <v>0</v>
      </c>
    </row>
    <row r="37" spans="1:11" ht="25.5">
      <c r="A37" s="62" t="s">
        <v>92</v>
      </c>
      <c r="B37" s="257">
        <f>B34</f>
        <v>650000</v>
      </c>
      <c r="C37" s="257">
        <f>C34</f>
        <v>0</v>
      </c>
      <c r="D37" s="257"/>
      <c r="E37" s="257"/>
      <c r="F37" s="257"/>
      <c r="G37" s="257"/>
      <c r="H37" s="257">
        <f>H34</f>
        <v>0</v>
      </c>
      <c r="I37" s="257">
        <f>I34</f>
        <v>-66887.61</v>
      </c>
      <c r="J37" s="257"/>
      <c r="K37" s="257">
        <f t="shared" si="0"/>
        <v>583112.39</v>
      </c>
    </row>
    <row r="38" spans="1:11" ht="12.75">
      <c r="A38" s="9"/>
      <c r="B38" s="10"/>
      <c r="C38" s="10"/>
      <c r="D38" s="10"/>
      <c r="E38" s="10"/>
      <c r="F38" s="10"/>
      <c r="G38" s="10"/>
      <c r="H38" s="10"/>
      <c r="I38" s="10"/>
      <c r="J38" s="10"/>
      <c r="K38" s="11"/>
    </row>
    <row r="39" spans="1:11" ht="12.75">
      <c r="A39" s="124" t="str">
        <f>'справка № 3ДФ-ОПП'!A39</f>
        <v>Дата: 20.10.2006</v>
      </c>
      <c r="B39" s="10"/>
      <c r="C39" s="10"/>
      <c r="D39" s="10"/>
      <c r="E39" s="10"/>
      <c r="F39" s="10"/>
      <c r="G39" s="10"/>
      <c r="H39" s="10"/>
      <c r="I39" s="10"/>
      <c r="J39" s="10"/>
      <c r="K39" s="11"/>
    </row>
    <row r="40" spans="1:11" ht="12.75" customHeight="1">
      <c r="A40" s="51"/>
      <c r="C40" s="19"/>
      <c r="D40" s="19"/>
      <c r="F40" s="105"/>
      <c r="G40" s="339"/>
      <c r="H40" s="340"/>
      <c r="I40" s="340"/>
      <c r="J40" s="340"/>
      <c r="K40" s="104"/>
    </row>
    <row r="41" spans="1:5" ht="12.75">
      <c r="A41" s="266" t="str">
        <f>'справка № 1ДФ-БАЛАНС'!A44</f>
        <v>Гл.счетоводител: Елеонора Стоева</v>
      </c>
      <c r="E41" s="240" t="str">
        <f>'справка № 1ДФ-БАЛАНС'!D44</f>
        <v>Ръководител: Огнян Калев</v>
      </c>
    </row>
  </sheetData>
  <mergeCells count="15">
    <mergeCell ref="G40:J40"/>
    <mergeCell ref="I10:I11"/>
    <mergeCell ref="B9:B11"/>
    <mergeCell ref="C9:G9"/>
    <mergeCell ref="D10:D11"/>
    <mergeCell ref="A3:K3"/>
    <mergeCell ref="H9:I9"/>
    <mergeCell ref="J9:J11"/>
    <mergeCell ref="K9:K11"/>
    <mergeCell ref="E10:G10"/>
    <mergeCell ref="H10:H11"/>
    <mergeCell ref="C10:C11"/>
    <mergeCell ref="A5:B5"/>
    <mergeCell ref="D5:F5"/>
    <mergeCell ref="A9:A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 B35:J36 B32:J33 B23:J25 J21 B15:J16 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27:J28 B30:J31">
      <formula1>0</formula1>
      <formula2>9999999999999990</formula2>
    </dataValidation>
  </dataValidations>
  <printOptions horizontalCentered="1"/>
  <pageMargins left="0.15748031496062992" right="0.15748031496062992" top="0.2362204724409449" bottom="0.1968503937007874" header="0.2362204724409449" footer="0.1968503937007874"/>
  <pageSetup fitToHeight="1" fitToWidth="1"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23"/>
  <sheetViews>
    <sheetView workbookViewId="0" topLeftCell="A1">
      <selection activeCell="C33" sqref="C33"/>
    </sheetView>
  </sheetViews>
  <sheetFormatPr defaultColWidth="9.140625" defaultRowHeight="12.75"/>
  <cols>
    <col min="1" max="1" width="26.57421875" style="67" bestFit="1" customWidth="1"/>
    <col min="2" max="3" width="8.00390625" style="67" customWidth="1"/>
    <col min="4" max="4" width="7.7109375" style="67" customWidth="1"/>
    <col min="5" max="5" width="7.57421875" style="67" customWidth="1"/>
    <col min="6" max="6" width="7.7109375" style="67" customWidth="1"/>
    <col min="7" max="7" width="7.28125" style="67" customWidth="1"/>
    <col min="8" max="8" width="8.57421875" style="67" customWidth="1"/>
    <col min="9" max="9" width="8.140625" style="67" customWidth="1"/>
    <col min="10" max="10" width="8.8515625" style="67" customWidth="1"/>
    <col min="11" max="11" width="8.00390625" style="67" customWidth="1"/>
    <col min="12" max="12" width="7.28125" style="67" customWidth="1"/>
    <col min="13" max="13" width="7.7109375" style="67" customWidth="1"/>
    <col min="14" max="14" width="6.8515625" style="67" customWidth="1"/>
    <col min="15" max="15" width="8.7109375" style="67" customWidth="1"/>
    <col min="16" max="16" width="9.8515625" style="67" customWidth="1"/>
    <col min="17" max="16384" width="9.140625" style="67" customWidth="1"/>
  </cols>
  <sheetData>
    <row r="1" spans="13:15" ht="12.75">
      <c r="M1" s="346" t="s">
        <v>236</v>
      </c>
      <c r="N1" s="346"/>
      <c r="O1" s="346"/>
    </row>
    <row r="3" spans="1:16" ht="15">
      <c r="A3" s="33"/>
      <c r="B3" s="68"/>
      <c r="C3" s="68"/>
      <c r="D3" s="68"/>
      <c r="E3" s="68"/>
      <c r="F3" s="68"/>
      <c r="G3" s="93" t="s">
        <v>263</v>
      </c>
      <c r="H3" s="55"/>
      <c r="I3" s="68"/>
      <c r="J3" s="68"/>
      <c r="K3" s="68"/>
      <c r="L3" s="68"/>
      <c r="M3" s="68"/>
      <c r="N3" s="68"/>
      <c r="O3" s="68"/>
      <c r="P3" s="68"/>
    </row>
    <row r="4" spans="1:16" ht="14.25">
      <c r="A4" s="22"/>
      <c r="B4" s="22"/>
      <c r="C4" s="22"/>
      <c r="D4" s="22"/>
      <c r="E4" s="22"/>
      <c r="F4" s="306" t="s">
        <v>264</v>
      </c>
      <c r="G4" s="306"/>
      <c r="H4" s="306"/>
      <c r="I4" s="22"/>
      <c r="J4" s="22"/>
      <c r="K4" s="21"/>
      <c r="L4" s="21"/>
      <c r="M4" s="21"/>
      <c r="N4" s="21"/>
      <c r="O4" s="21"/>
      <c r="P4" s="21"/>
    </row>
    <row r="5" spans="1:16" ht="12">
      <c r="A5" s="22"/>
      <c r="B5" s="22"/>
      <c r="C5" s="22"/>
      <c r="D5" s="22"/>
      <c r="E5" s="22"/>
      <c r="F5" s="22"/>
      <c r="G5" s="22"/>
      <c r="H5" s="22"/>
      <c r="I5" s="22"/>
      <c r="J5" s="22"/>
      <c r="K5" s="21"/>
      <c r="L5" s="21"/>
      <c r="M5" s="21"/>
      <c r="N5" s="21"/>
      <c r="O5" s="21"/>
      <c r="P5" s="21"/>
    </row>
    <row r="6" spans="1:16" ht="12.75" customHeight="1">
      <c r="A6" s="318" t="str">
        <f>'справка № 4ДФ-ОСК'!A5:B5</f>
        <v>Наименование  : АГРО ФИНАНС АДСИЦ</v>
      </c>
      <c r="B6" s="318"/>
      <c r="C6" s="318"/>
      <c r="D6" s="318"/>
      <c r="E6" s="318"/>
      <c r="F6" s="22"/>
      <c r="G6" s="22"/>
      <c r="H6" s="323" t="str">
        <f>'справка № 1ДФ-БАЛАНС'!D4</f>
        <v>ЕИК по БУЛСТАТ:175 038 005</v>
      </c>
      <c r="I6" s="323"/>
      <c r="J6" s="323"/>
      <c r="K6" s="21"/>
      <c r="L6" s="21"/>
      <c r="M6" s="21"/>
      <c r="N6" s="21"/>
      <c r="O6" s="21"/>
      <c r="P6" s="21"/>
    </row>
    <row r="7" spans="1:16" ht="12">
      <c r="A7" s="22"/>
      <c r="B7" s="22"/>
      <c r="C7" s="22"/>
      <c r="D7" s="22"/>
      <c r="E7" s="22"/>
      <c r="F7" s="22"/>
      <c r="G7" s="22"/>
      <c r="H7" s="22"/>
      <c r="I7" s="22"/>
      <c r="J7" s="22"/>
      <c r="K7" s="21"/>
      <c r="L7" s="21"/>
      <c r="M7" s="21"/>
      <c r="N7" s="21"/>
      <c r="O7" s="21"/>
      <c r="P7" s="21"/>
    </row>
    <row r="8" spans="1:16" ht="15">
      <c r="A8" s="347" t="str">
        <f>'справка № 4ДФ-ОСК'!A7</f>
        <v>Отчетен период: 30.09.2006 г.</v>
      </c>
      <c r="B8" s="305"/>
      <c r="C8" s="305"/>
      <c r="D8" s="305"/>
      <c r="E8" s="25"/>
      <c r="F8" s="25"/>
      <c r="G8" s="25"/>
      <c r="H8" s="25"/>
      <c r="I8" s="25"/>
      <c r="J8" s="25"/>
      <c r="K8" s="25"/>
      <c r="L8" s="25"/>
      <c r="M8" s="25"/>
      <c r="N8" s="25"/>
      <c r="O8" s="54"/>
      <c r="P8" s="54"/>
    </row>
    <row r="9" spans="1:16" ht="12.75">
      <c r="A9" s="24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/>
      <c r="P9" s="90" t="s">
        <v>93</v>
      </c>
    </row>
    <row r="10" spans="1:16" s="69" customFormat="1" ht="39" customHeight="1">
      <c r="A10" s="344" t="s">
        <v>60</v>
      </c>
      <c r="B10" s="79" t="s">
        <v>166</v>
      </c>
      <c r="C10" s="79"/>
      <c r="D10" s="79"/>
      <c r="E10" s="79"/>
      <c r="F10" s="79" t="s">
        <v>167</v>
      </c>
      <c r="G10" s="79"/>
      <c r="H10" s="344" t="s">
        <v>191</v>
      </c>
      <c r="I10" s="79" t="s">
        <v>192</v>
      </c>
      <c r="J10" s="79"/>
      <c r="K10" s="79"/>
      <c r="L10" s="79"/>
      <c r="M10" s="79" t="s">
        <v>167</v>
      </c>
      <c r="N10" s="79"/>
      <c r="O10" s="344" t="s">
        <v>168</v>
      </c>
      <c r="P10" s="344" t="s">
        <v>169</v>
      </c>
    </row>
    <row r="11" spans="1:16" s="69" customFormat="1" ht="63.75">
      <c r="A11" s="345"/>
      <c r="B11" s="80" t="s">
        <v>170</v>
      </c>
      <c r="C11" s="80" t="s">
        <v>171</v>
      </c>
      <c r="D11" s="80" t="s">
        <v>172</v>
      </c>
      <c r="E11" s="80" t="s">
        <v>173</v>
      </c>
      <c r="F11" s="80" t="s">
        <v>78</v>
      </c>
      <c r="G11" s="80" t="s">
        <v>79</v>
      </c>
      <c r="H11" s="345"/>
      <c r="I11" s="80" t="s">
        <v>170</v>
      </c>
      <c r="J11" s="80" t="s">
        <v>174</v>
      </c>
      <c r="K11" s="80" t="s">
        <v>175</v>
      </c>
      <c r="L11" s="80" t="s">
        <v>176</v>
      </c>
      <c r="M11" s="80" t="s">
        <v>78</v>
      </c>
      <c r="N11" s="80" t="s">
        <v>79</v>
      </c>
      <c r="O11" s="345"/>
      <c r="P11" s="345"/>
    </row>
    <row r="12" spans="1:16" s="69" customFormat="1" ht="12.75">
      <c r="A12" s="81" t="s">
        <v>6</v>
      </c>
      <c r="B12" s="80">
        <v>1</v>
      </c>
      <c r="C12" s="80">
        <v>2</v>
      </c>
      <c r="D12" s="80">
        <v>3</v>
      </c>
      <c r="E12" s="80">
        <v>4</v>
      </c>
      <c r="F12" s="80">
        <v>5</v>
      </c>
      <c r="G12" s="80">
        <v>6</v>
      </c>
      <c r="H12" s="80">
        <v>7</v>
      </c>
      <c r="I12" s="80">
        <v>8</v>
      </c>
      <c r="J12" s="80">
        <v>9</v>
      </c>
      <c r="K12" s="80">
        <v>10</v>
      </c>
      <c r="L12" s="80">
        <v>11</v>
      </c>
      <c r="M12" s="80">
        <v>12</v>
      </c>
      <c r="N12" s="80">
        <v>13</v>
      </c>
      <c r="O12" s="80">
        <v>14</v>
      </c>
      <c r="P12" s="80">
        <v>15</v>
      </c>
    </row>
    <row r="13" spans="1:16" s="69" customFormat="1" ht="25.5">
      <c r="A13" s="87" t="s">
        <v>294</v>
      </c>
      <c r="B13" s="270"/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</row>
    <row r="14" spans="1:16" s="69" customFormat="1" ht="12.75">
      <c r="A14" s="88" t="s">
        <v>185</v>
      </c>
      <c r="B14" s="270"/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</row>
    <row r="15" spans="1:16" s="69" customFormat="1" ht="12.75">
      <c r="A15" s="88" t="s">
        <v>186</v>
      </c>
      <c r="B15" s="270"/>
      <c r="C15" s="271"/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271"/>
      <c r="P15" s="271"/>
    </row>
    <row r="16" spans="1:16" s="69" customFormat="1" ht="12.75">
      <c r="A16" s="88" t="s">
        <v>187</v>
      </c>
      <c r="B16" s="270"/>
      <c r="C16" s="271">
        <v>24580</v>
      </c>
      <c r="D16" s="271"/>
      <c r="E16" s="271">
        <f>B16+C16-D16</f>
        <v>24580</v>
      </c>
      <c r="F16" s="271"/>
      <c r="G16" s="271"/>
      <c r="H16" s="271">
        <f>E16+F16-G16</f>
        <v>24580</v>
      </c>
      <c r="I16" s="271"/>
      <c r="J16" s="271">
        <v>3072.48</v>
      </c>
      <c r="K16" s="271"/>
      <c r="L16" s="271">
        <f>I16+J16-K16</f>
        <v>3072.48</v>
      </c>
      <c r="M16" s="271"/>
      <c r="N16" s="271"/>
      <c r="O16" s="271">
        <f>L16+M16-N16</f>
        <v>3072.48</v>
      </c>
      <c r="P16" s="271">
        <f>H16-O16</f>
        <v>21507.52</v>
      </c>
    </row>
    <row r="17" spans="1:16" s="69" customFormat="1" ht="12.75">
      <c r="A17" s="88" t="s">
        <v>23</v>
      </c>
      <c r="B17" s="270"/>
      <c r="C17" s="271">
        <v>4172.68</v>
      </c>
      <c r="D17" s="270"/>
      <c r="E17" s="271">
        <f>B17+C17-D17</f>
        <v>4172.68</v>
      </c>
      <c r="F17" s="270"/>
      <c r="G17" s="270"/>
      <c r="H17" s="271">
        <f>E17+F17-G17</f>
        <v>4172.68</v>
      </c>
      <c r="I17" s="270"/>
      <c r="J17" s="271">
        <v>1062.04</v>
      </c>
      <c r="K17" s="270"/>
      <c r="L17" s="271">
        <f>I17+J17-K17</f>
        <v>1062.04</v>
      </c>
      <c r="M17" s="270"/>
      <c r="N17" s="270"/>
      <c r="O17" s="271">
        <f>L17+M17-N17</f>
        <v>1062.04</v>
      </c>
      <c r="P17" s="271">
        <f>H17-O17</f>
        <v>3110.6400000000003</v>
      </c>
    </row>
    <row r="18" spans="1:16" s="69" customFormat="1" ht="12.75">
      <c r="A18" s="86" t="s">
        <v>319</v>
      </c>
      <c r="B18" s="270"/>
      <c r="C18" s="270">
        <f>SUM(C14:C17)</f>
        <v>28752.68</v>
      </c>
      <c r="D18" s="270"/>
      <c r="E18" s="270">
        <f>B18+C18-D18</f>
        <v>28752.68</v>
      </c>
      <c r="F18" s="270"/>
      <c r="G18" s="270"/>
      <c r="H18" s="270">
        <f>E18+F18-G18</f>
        <v>28752.68</v>
      </c>
      <c r="I18" s="270"/>
      <c r="J18" s="270">
        <f>SUM(J16:J17)</f>
        <v>4134.52</v>
      </c>
      <c r="K18" s="270"/>
      <c r="L18" s="270">
        <f>I18+J18-K18</f>
        <v>4134.52</v>
      </c>
      <c r="M18" s="270"/>
      <c r="N18" s="270"/>
      <c r="O18" s="270">
        <f>L18+M18-N18</f>
        <v>4134.52</v>
      </c>
      <c r="P18" s="270">
        <f>H18-O18</f>
        <v>24618.16</v>
      </c>
    </row>
    <row r="19" spans="1:49" ht="34.5" customHeight="1">
      <c r="A19" s="69" t="s">
        <v>295</v>
      </c>
      <c r="B19" s="281"/>
      <c r="C19" s="281">
        <v>589348.77</v>
      </c>
      <c r="D19" s="281"/>
      <c r="E19" s="282">
        <f>B19+C19-D19</f>
        <v>589348.77</v>
      </c>
      <c r="F19" s="283"/>
      <c r="G19" s="283"/>
      <c r="H19" s="270">
        <f>E19+F19-G19</f>
        <v>589348.77</v>
      </c>
      <c r="I19" s="283"/>
      <c r="J19" s="283"/>
      <c r="K19" s="283"/>
      <c r="L19" s="270">
        <f>I19+J19-K19</f>
        <v>0</v>
      </c>
      <c r="M19" s="283"/>
      <c r="N19" s="283"/>
      <c r="O19" s="270">
        <f>L19+M19-N19</f>
        <v>0</v>
      </c>
      <c r="P19" s="270">
        <f>H19-O19</f>
        <v>589348.77</v>
      </c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</row>
    <row r="20" spans="1:49" ht="29.25" customHeight="1">
      <c r="A20" s="87" t="s">
        <v>188</v>
      </c>
      <c r="B20" s="275"/>
      <c r="C20" s="275"/>
      <c r="D20" s="275"/>
      <c r="E20" s="276"/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</row>
    <row r="21" spans="1:49" ht="12.75">
      <c r="A21" s="269" t="s">
        <v>296</v>
      </c>
      <c r="B21" s="272"/>
      <c r="C21" s="272"/>
      <c r="D21" s="272"/>
      <c r="E21" s="273"/>
      <c r="F21" s="273"/>
      <c r="G21" s="273"/>
      <c r="H21" s="273"/>
      <c r="I21" s="273"/>
      <c r="J21" s="273"/>
      <c r="K21" s="273"/>
      <c r="L21" s="273"/>
      <c r="M21" s="273"/>
      <c r="N21" s="273"/>
      <c r="O21" s="273"/>
      <c r="P21" s="273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</row>
    <row r="22" spans="1:49" ht="12.75">
      <c r="A22" s="269" t="s">
        <v>297</v>
      </c>
      <c r="B22" s="277"/>
      <c r="C22" s="277">
        <v>4232.3</v>
      </c>
      <c r="D22" s="277"/>
      <c r="E22" s="271">
        <f>B22+C22-D22</f>
        <v>4232.3</v>
      </c>
      <c r="F22" s="278"/>
      <c r="G22" s="278"/>
      <c r="H22" s="271">
        <f>E22+F22-G22</f>
        <v>4232.3</v>
      </c>
      <c r="I22" s="278"/>
      <c r="J22" s="278">
        <v>352.72</v>
      </c>
      <c r="K22" s="278"/>
      <c r="L22" s="271">
        <f>I22+J22-K22</f>
        <v>352.72</v>
      </c>
      <c r="M22" s="278"/>
      <c r="N22" s="278"/>
      <c r="O22" s="271">
        <f>L22+M22-N22</f>
        <v>352.72</v>
      </c>
      <c r="P22" s="271">
        <f>H22-O22</f>
        <v>3879.58</v>
      </c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</row>
    <row r="23" spans="1:49" ht="41.25" customHeight="1">
      <c r="A23" s="269" t="s">
        <v>298</v>
      </c>
      <c r="B23" s="277"/>
      <c r="C23" s="277"/>
      <c r="D23" s="277"/>
      <c r="E23" s="273"/>
      <c r="F23" s="278"/>
      <c r="G23" s="278"/>
      <c r="H23" s="273"/>
      <c r="I23" s="278"/>
      <c r="J23" s="278"/>
      <c r="K23" s="278"/>
      <c r="L23" s="273"/>
      <c r="M23" s="278"/>
      <c r="N23" s="278"/>
      <c r="O23" s="273"/>
      <c r="P23" s="273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</row>
    <row r="24" spans="1:49" ht="13.5">
      <c r="A24" s="86" t="s">
        <v>299</v>
      </c>
      <c r="B24" s="279"/>
      <c r="C24" s="279">
        <f>SUM(C21:C23)</f>
        <v>4232.3</v>
      </c>
      <c r="D24" s="279"/>
      <c r="E24" s="279">
        <f>SUM(E21:E23)</f>
        <v>4232.3</v>
      </c>
      <c r="F24" s="280"/>
      <c r="G24" s="280"/>
      <c r="H24" s="279">
        <f>SUM(H21:H23)</f>
        <v>4232.3</v>
      </c>
      <c r="I24" s="280"/>
      <c r="J24" s="279">
        <f>SUM(J21:J23)</f>
        <v>352.72</v>
      </c>
      <c r="K24" s="280"/>
      <c r="L24" s="279">
        <f>SUM(L21:L23)</f>
        <v>352.72</v>
      </c>
      <c r="M24" s="280"/>
      <c r="N24" s="280"/>
      <c r="O24" s="279">
        <f>SUM(O21:O23)</f>
        <v>352.72</v>
      </c>
      <c r="P24" s="279">
        <f>SUM(P21:P23)</f>
        <v>3879.58</v>
      </c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</row>
    <row r="25" spans="1:49" s="74" customFormat="1" ht="25.5">
      <c r="A25" s="82" t="s">
        <v>300</v>
      </c>
      <c r="B25" s="274"/>
      <c r="C25" s="274"/>
      <c r="D25" s="274"/>
      <c r="E25" s="274"/>
      <c r="F25" s="274"/>
      <c r="G25" s="274"/>
      <c r="H25" s="274"/>
      <c r="I25" s="274"/>
      <c r="J25" s="274"/>
      <c r="K25" s="274"/>
      <c r="L25" s="274"/>
      <c r="M25" s="274"/>
      <c r="N25" s="274"/>
      <c r="O25" s="274"/>
      <c r="P25" s="274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</row>
    <row r="26" spans="1:49" s="74" customFormat="1" ht="12.75">
      <c r="A26" s="83" t="s">
        <v>31</v>
      </c>
      <c r="B26" s="274"/>
      <c r="C26" s="274"/>
      <c r="D26" s="274"/>
      <c r="E26" s="274"/>
      <c r="F26" s="274"/>
      <c r="G26" s="274"/>
      <c r="H26" s="274"/>
      <c r="I26" s="274"/>
      <c r="J26" s="274"/>
      <c r="K26" s="274"/>
      <c r="L26" s="274"/>
      <c r="M26" s="274"/>
      <c r="N26" s="274"/>
      <c r="O26" s="274"/>
      <c r="P26" s="274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</row>
    <row r="27" spans="1:49" s="74" customFormat="1" ht="29.25" customHeight="1">
      <c r="A27" s="84" t="s">
        <v>193</v>
      </c>
      <c r="B27" s="274"/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74"/>
      <c r="P27" s="274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</row>
    <row r="28" spans="1:49" s="74" customFormat="1" ht="30.75" customHeight="1">
      <c r="A28" s="84" t="s">
        <v>177</v>
      </c>
      <c r="B28" s="274"/>
      <c r="C28" s="274"/>
      <c r="D28" s="274"/>
      <c r="E28" s="274"/>
      <c r="F28" s="274"/>
      <c r="G28" s="274"/>
      <c r="H28" s="274"/>
      <c r="I28" s="274"/>
      <c r="J28" s="274"/>
      <c r="K28" s="274"/>
      <c r="L28" s="274"/>
      <c r="M28" s="274"/>
      <c r="N28" s="274"/>
      <c r="O28" s="274"/>
      <c r="P28" s="274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</row>
    <row r="29" spans="1:49" s="74" customFormat="1" ht="25.5">
      <c r="A29" s="85" t="s">
        <v>189</v>
      </c>
      <c r="B29" s="278"/>
      <c r="C29" s="278"/>
      <c r="D29" s="278"/>
      <c r="E29" s="274"/>
      <c r="F29" s="278"/>
      <c r="G29" s="278"/>
      <c r="H29" s="274"/>
      <c r="I29" s="278"/>
      <c r="J29" s="278"/>
      <c r="K29" s="278"/>
      <c r="L29" s="274"/>
      <c r="M29" s="278"/>
      <c r="N29" s="278"/>
      <c r="O29" s="274"/>
      <c r="P29" s="274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</row>
    <row r="30" spans="1:49" s="74" customFormat="1" ht="12.75">
      <c r="A30" s="84" t="s">
        <v>190</v>
      </c>
      <c r="B30" s="278"/>
      <c r="C30" s="278"/>
      <c r="D30" s="278"/>
      <c r="E30" s="274"/>
      <c r="F30" s="278"/>
      <c r="G30" s="278"/>
      <c r="H30" s="274"/>
      <c r="I30" s="278"/>
      <c r="J30" s="278"/>
      <c r="K30" s="278"/>
      <c r="L30" s="274"/>
      <c r="M30" s="278"/>
      <c r="N30" s="278"/>
      <c r="O30" s="274"/>
      <c r="P30" s="274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</row>
    <row r="31" spans="1:49" s="74" customFormat="1" ht="31.5" customHeight="1">
      <c r="A31" s="86" t="s">
        <v>301</v>
      </c>
      <c r="B31" s="278"/>
      <c r="C31" s="278"/>
      <c r="D31" s="278"/>
      <c r="E31" s="274"/>
      <c r="F31" s="278"/>
      <c r="G31" s="278"/>
      <c r="H31" s="274"/>
      <c r="I31" s="278"/>
      <c r="J31" s="278"/>
      <c r="K31" s="278"/>
      <c r="L31" s="274"/>
      <c r="M31" s="278"/>
      <c r="N31" s="278"/>
      <c r="O31" s="274"/>
      <c r="P31" s="274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</row>
    <row r="32" spans="1:49" s="74" customFormat="1" ht="12.75">
      <c r="A32" s="88"/>
      <c r="B32" s="278"/>
      <c r="C32" s="278"/>
      <c r="D32" s="278"/>
      <c r="E32" s="274"/>
      <c r="F32" s="278"/>
      <c r="G32" s="278"/>
      <c r="H32" s="274"/>
      <c r="I32" s="278"/>
      <c r="J32" s="278"/>
      <c r="K32" s="278"/>
      <c r="L32" s="274"/>
      <c r="M32" s="278"/>
      <c r="N32" s="278"/>
      <c r="O32" s="274"/>
      <c r="P32" s="274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</row>
    <row r="33" spans="1:49" ht="12.75">
      <c r="A33" s="89" t="s">
        <v>302</v>
      </c>
      <c r="B33" s="281">
        <f>B31+B24+B19+B18</f>
        <v>0</v>
      </c>
      <c r="C33" s="281">
        <f aca="true" t="shared" si="0" ref="C33:P33">C31+C24+C19+C18</f>
        <v>622333.7500000001</v>
      </c>
      <c r="D33" s="281">
        <f t="shared" si="0"/>
        <v>0</v>
      </c>
      <c r="E33" s="281">
        <f t="shared" si="0"/>
        <v>622333.7500000001</v>
      </c>
      <c r="F33" s="281">
        <f t="shared" si="0"/>
        <v>0</v>
      </c>
      <c r="G33" s="281">
        <f t="shared" si="0"/>
        <v>0</v>
      </c>
      <c r="H33" s="281">
        <f t="shared" si="0"/>
        <v>622333.7500000001</v>
      </c>
      <c r="I33" s="281">
        <f t="shared" si="0"/>
        <v>0</v>
      </c>
      <c r="J33" s="281">
        <f t="shared" si="0"/>
        <v>4487.240000000001</v>
      </c>
      <c r="K33" s="281">
        <f t="shared" si="0"/>
        <v>0</v>
      </c>
      <c r="L33" s="281">
        <f t="shared" si="0"/>
        <v>4487.240000000001</v>
      </c>
      <c r="M33" s="281">
        <f t="shared" si="0"/>
        <v>0</v>
      </c>
      <c r="N33" s="281">
        <f t="shared" si="0"/>
        <v>0</v>
      </c>
      <c r="O33" s="281">
        <f t="shared" si="0"/>
        <v>4487.240000000001</v>
      </c>
      <c r="P33" s="281">
        <f t="shared" si="0"/>
        <v>617846.51</v>
      </c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</row>
    <row r="34" spans="1:49" ht="12">
      <c r="A34" s="23"/>
      <c r="B34" s="27"/>
      <c r="C34" s="27"/>
      <c r="D34" s="27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</row>
    <row r="35" spans="1:11" s="3" customFormat="1" ht="12.75" customHeight="1">
      <c r="A35" s="124" t="str">
        <f>'справка № 4ДФ-ОСК'!A39</f>
        <v>Дата: 20.10.2006</v>
      </c>
      <c r="B35" s="51"/>
      <c r="C35" s="19"/>
      <c r="D35" s="19"/>
      <c r="E35" s="56"/>
      <c r="F35" s="105"/>
      <c r="G35" s="339"/>
      <c r="H35" s="340"/>
      <c r="I35" s="340"/>
      <c r="J35" s="340"/>
      <c r="K35" s="104"/>
    </row>
    <row r="36" spans="1:49" ht="12">
      <c r="A36" s="267">
        <f>'справка № 1ДФ-БАЛАНС'!A43</f>
        <v>0</v>
      </c>
      <c r="B36" s="75"/>
      <c r="C36" s="75"/>
      <c r="D36" s="75"/>
      <c r="E36" s="76"/>
      <c r="F36" s="76"/>
      <c r="G36" s="268"/>
      <c r="H36" s="76"/>
      <c r="I36" s="76"/>
      <c r="J36" s="76"/>
      <c r="K36" s="76"/>
      <c r="L36" s="76"/>
      <c r="M36" s="76"/>
      <c r="N36" s="76"/>
      <c r="O36" s="76"/>
      <c r="P36" s="76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</row>
    <row r="37" spans="1:49" ht="12">
      <c r="A37" s="267" t="str">
        <f>'справка № 1ДФ-БАЛАНС'!A44</f>
        <v>Гл.счетоводител: Елеонора Стоева</v>
      </c>
      <c r="B37" s="75"/>
      <c r="C37" s="75"/>
      <c r="D37" s="75"/>
      <c r="E37" s="76"/>
      <c r="F37" s="76"/>
      <c r="G37" s="268" t="str">
        <f>'справка № 1ДФ-БАЛАНС'!D44</f>
        <v>Ръководител: Огнян Калев</v>
      </c>
      <c r="H37" s="76"/>
      <c r="I37" s="76"/>
      <c r="J37" s="76"/>
      <c r="K37" s="76"/>
      <c r="L37" s="76"/>
      <c r="M37" s="76"/>
      <c r="N37" s="76"/>
      <c r="O37" s="76"/>
      <c r="P37" s="76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</row>
    <row r="38" spans="1:49" ht="12">
      <c r="A38" s="23"/>
      <c r="B38" s="75"/>
      <c r="C38" s="75"/>
      <c r="D38" s="75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</row>
    <row r="39" spans="1:49" ht="12">
      <c r="A39" s="21"/>
      <c r="B39" s="75"/>
      <c r="C39" s="75"/>
      <c r="D39" s="75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</row>
    <row r="40" spans="1:49" ht="12">
      <c r="A40" s="21"/>
      <c r="B40" s="75"/>
      <c r="C40" s="75"/>
      <c r="D40" s="75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</row>
    <row r="41" spans="1:49" ht="12">
      <c r="A41" s="21"/>
      <c r="B41" s="75"/>
      <c r="C41" s="75"/>
      <c r="D41" s="75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</row>
    <row r="42" spans="2:49" ht="12">
      <c r="B42" s="77"/>
      <c r="C42" s="77"/>
      <c r="D42" s="77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</row>
    <row r="43" spans="2:49" ht="12">
      <c r="B43" s="77"/>
      <c r="C43" s="77"/>
      <c r="D43" s="77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</row>
    <row r="44" spans="2:49" ht="12">
      <c r="B44" s="77"/>
      <c r="C44" s="77"/>
      <c r="D44" s="77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</row>
    <row r="45" spans="2:49" ht="12">
      <c r="B45" s="77"/>
      <c r="C45" s="77"/>
      <c r="D45" s="77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</row>
    <row r="46" spans="2:49" ht="12">
      <c r="B46" s="77"/>
      <c r="C46" s="77"/>
      <c r="D46" s="77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</row>
    <row r="47" spans="2:49" ht="12">
      <c r="B47" s="77"/>
      <c r="C47" s="77"/>
      <c r="D47" s="77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</row>
    <row r="48" spans="2:49" ht="12">
      <c r="B48" s="77"/>
      <c r="C48" s="77"/>
      <c r="D48" s="77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</row>
    <row r="49" spans="2:49" ht="12">
      <c r="B49" s="77"/>
      <c r="C49" s="77"/>
      <c r="D49" s="77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</row>
    <row r="50" spans="2:49" ht="12">
      <c r="B50" s="77"/>
      <c r="C50" s="77"/>
      <c r="D50" s="77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</row>
    <row r="51" spans="2:49" ht="12">
      <c r="B51" s="77"/>
      <c r="C51" s="77"/>
      <c r="D51" s="77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</row>
    <row r="52" spans="2:49" ht="12">
      <c r="B52" s="77"/>
      <c r="C52" s="77"/>
      <c r="D52" s="77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</row>
    <row r="53" spans="2:49" ht="12">
      <c r="B53" s="77"/>
      <c r="C53" s="77"/>
      <c r="D53" s="77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</row>
    <row r="54" spans="2:49" ht="12">
      <c r="B54" s="77"/>
      <c r="C54" s="77"/>
      <c r="D54" s="77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</row>
    <row r="55" spans="2:49" ht="12">
      <c r="B55" s="77"/>
      <c r="C55" s="77"/>
      <c r="D55" s="77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</row>
    <row r="56" spans="2:49" ht="12">
      <c r="B56" s="77"/>
      <c r="C56" s="77"/>
      <c r="D56" s="77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</row>
    <row r="57" spans="2:49" ht="12">
      <c r="B57" s="77"/>
      <c r="C57" s="77"/>
      <c r="D57" s="77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</row>
    <row r="58" spans="2:49" ht="12">
      <c r="B58" s="77"/>
      <c r="C58" s="77"/>
      <c r="D58" s="77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</row>
    <row r="59" spans="2:49" ht="12">
      <c r="B59" s="70"/>
      <c r="C59" s="77"/>
      <c r="D59" s="77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</row>
    <row r="60" spans="2:49" ht="12">
      <c r="B60" s="70"/>
      <c r="C60" s="77"/>
      <c r="D60" s="77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</row>
    <row r="61" spans="2:49" ht="12">
      <c r="B61" s="70"/>
      <c r="C61" s="77"/>
      <c r="D61" s="77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</row>
    <row r="62" spans="2:49" ht="12">
      <c r="B62" s="70"/>
      <c r="C62" s="77"/>
      <c r="D62" s="77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</row>
    <row r="63" spans="3:4" ht="12">
      <c r="C63" s="78"/>
      <c r="D63" s="78"/>
    </row>
    <row r="64" spans="3:4" ht="12">
      <c r="C64" s="78"/>
      <c r="D64" s="78"/>
    </row>
    <row r="65" spans="3:4" ht="12">
      <c r="C65" s="78"/>
      <c r="D65" s="78"/>
    </row>
    <row r="66" spans="3:4" ht="12">
      <c r="C66" s="78"/>
      <c r="D66" s="78"/>
    </row>
    <row r="67" spans="3:4" ht="12">
      <c r="C67" s="78"/>
      <c r="D67" s="78"/>
    </row>
    <row r="68" spans="3:4" ht="12">
      <c r="C68" s="78"/>
      <c r="D68" s="78"/>
    </row>
    <row r="69" spans="3:4" ht="12">
      <c r="C69" s="78"/>
      <c r="D69" s="78"/>
    </row>
    <row r="70" spans="3:4" ht="12">
      <c r="C70" s="78"/>
      <c r="D70" s="78"/>
    </row>
    <row r="71" spans="3:4" ht="12">
      <c r="C71" s="78"/>
      <c r="D71" s="78"/>
    </row>
    <row r="72" spans="3:4" ht="12">
      <c r="C72" s="78"/>
      <c r="D72" s="78"/>
    </row>
    <row r="73" spans="3:4" ht="12">
      <c r="C73" s="78"/>
      <c r="D73" s="78"/>
    </row>
    <row r="74" spans="3:4" ht="12">
      <c r="C74" s="78"/>
      <c r="D74" s="78"/>
    </row>
    <row r="75" spans="3:4" ht="12">
      <c r="C75" s="78"/>
      <c r="D75" s="78"/>
    </row>
    <row r="76" spans="3:4" ht="12">
      <c r="C76" s="78"/>
      <c r="D76" s="78"/>
    </row>
    <row r="77" spans="3:4" ht="12">
      <c r="C77" s="78"/>
      <c r="D77" s="78"/>
    </row>
    <row r="78" spans="3:4" ht="12">
      <c r="C78" s="78"/>
      <c r="D78" s="78"/>
    </row>
    <row r="79" spans="3:4" ht="12">
      <c r="C79" s="78"/>
      <c r="D79" s="78"/>
    </row>
    <row r="80" spans="3:4" ht="12">
      <c r="C80" s="78"/>
      <c r="D80" s="78"/>
    </row>
    <row r="81" spans="3:4" ht="12">
      <c r="C81" s="78"/>
      <c r="D81" s="78"/>
    </row>
    <row r="82" spans="3:4" ht="12">
      <c r="C82" s="78"/>
      <c r="D82" s="78"/>
    </row>
    <row r="83" spans="3:4" ht="12">
      <c r="C83" s="78"/>
      <c r="D83" s="78"/>
    </row>
    <row r="84" spans="3:4" ht="12">
      <c r="C84" s="78"/>
      <c r="D84" s="78"/>
    </row>
    <row r="85" spans="3:4" ht="12">
      <c r="C85" s="78"/>
      <c r="D85" s="78"/>
    </row>
    <row r="86" spans="3:4" ht="12">
      <c r="C86" s="78"/>
      <c r="D86" s="78"/>
    </row>
    <row r="87" spans="3:4" ht="12">
      <c r="C87" s="78"/>
      <c r="D87" s="78"/>
    </row>
    <row r="88" spans="3:4" ht="12">
      <c r="C88" s="78"/>
      <c r="D88" s="78"/>
    </row>
    <row r="89" spans="3:4" ht="12">
      <c r="C89" s="78"/>
      <c r="D89" s="78"/>
    </row>
    <row r="90" spans="3:4" ht="12">
      <c r="C90" s="78"/>
      <c r="D90" s="78"/>
    </row>
    <row r="91" spans="3:4" ht="12">
      <c r="C91" s="78"/>
      <c r="D91" s="78"/>
    </row>
    <row r="92" spans="3:4" ht="12">
      <c r="C92" s="78"/>
      <c r="D92" s="78"/>
    </row>
    <row r="93" spans="3:4" ht="12">
      <c r="C93" s="78"/>
      <c r="D93" s="78"/>
    </row>
    <row r="94" spans="3:4" ht="12">
      <c r="C94" s="78"/>
      <c r="D94" s="78"/>
    </row>
    <row r="95" spans="3:4" ht="12">
      <c r="C95" s="78"/>
      <c r="D95" s="78"/>
    </row>
    <row r="96" spans="3:4" ht="12">
      <c r="C96" s="78"/>
      <c r="D96" s="78"/>
    </row>
    <row r="97" spans="3:4" ht="12">
      <c r="C97" s="78"/>
      <c r="D97" s="78"/>
    </row>
    <row r="98" spans="3:4" ht="12">
      <c r="C98" s="78"/>
      <c r="D98" s="78"/>
    </row>
    <row r="99" spans="3:4" ht="12">
      <c r="C99" s="78"/>
      <c r="D99" s="78"/>
    </row>
    <row r="100" spans="3:4" ht="12">
      <c r="C100" s="78"/>
      <c r="D100" s="78"/>
    </row>
    <row r="101" spans="3:4" ht="12">
      <c r="C101" s="78"/>
      <c r="D101" s="78"/>
    </row>
    <row r="102" spans="3:4" ht="12">
      <c r="C102" s="78"/>
      <c r="D102" s="78"/>
    </row>
    <row r="103" spans="3:4" ht="12">
      <c r="C103" s="78"/>
      <c r="D103" s="78"/>
    </row>
    <row r="104" spans="3:4" ht="12">
      <c r="C104" s="78"/>
      <c r="D104" s="78"/>
    </row>
    <row r="105" spans="3:4" ht="12">
      <c r="C105" s="78"/>
      <c r="D105" s="78"/>
    </row>
    <row r="106" spans="3:4" ht="12">
      <c r="C106" s="78"/>
      <c r="D106" s="78"/>
    </row>
    <row r="107" spans="3:4" ht="12">
      <c r="C107" s="78"/>
      <c r="D107" s="78"/>
    </row>
    <row r="108" spans="3:4" ht="12">
      <c r="C108" s="78"/>
      <c r="D108" s="78"/>
    </row>
    <row r="109" spans="3:4" ht="12">
      <c r="C109" s="78"/>
      <c r="D109" s="78"/>
    </row>
    <row r="110" spans="3:4" ht="12">
      <c r="C110" s="78"/>
      <c r="D110" s="78"/>
    </row>
    <row r="111" spans="3:4" ht="12">
      <c r="C111" s="78"/>
      <c r="D111" s="78"/>
    </row>
    <row r="112" spans="3:4" ht="12">
      <c r="C112" s="78"/>
      <c r="D112" s="78"/>
    </row>
    <row r="113" spans="3:4" ht="12">
      <c r="C113" s="78"/>
      <c r="D113" s="78"/>
    </row>
    <row r="114" spans="3:4" ht="12">
      <c r="C114" s="78"/>
      <c r="D114" s="78"/>
    </row>
    <row r="115" spans="3:4" ht="12">
      <c r="C115" s="78"/>
      <c r="D115" s="78"/>
    </row>
    <row r="116" spans="3:4" ht="12">
      <c r="C116" s="78"/>
      <c r="D116" s="78"/>
    </row>
    <row r="117" spans="3:4" ht="12">
      <c r="C117" s="78"/>
      <c r="D117" s="78"/>
    </row>
    <row r="118" spans="3:4" ht="12">
      <c r="C118" s="78"/>
      <c r="D118" s="78"/>
    </row>
    <row r="119" spans="3:4" ht="12">
      <c r="C119" s="78"/>
      <c r="D119" s="78"/>
    </row>
    <row r="120" spans="3:4" ht="12">
      <c r="C120" s="78"/>
      <c r="D120" s="78"/>
    </row>
    <row r="121" spans="3:4" ht="12">
      <c r="C121" s="78"/>
      <c r="D121" s="78"/>
    </row>
    <row r="122" spans="3:4" ht="12">
      <c r="C122" s="78"/>
      <c r="D122" s="78"/>
    </row>
    <row r="123" spans="3:4" ht="12">
      <c r="C123" s="78"/>
      <c r="D123" s="78"/>
    </row>
    <row r="124" spans="3:4" ht="12">
      <c r="C124" s="78"/>
      <c r="D124" s="78"/>
    </row>
    <row r="125" spans="3:4" ht="12">
      <c r="C125" s="78"/>
      <c r="D125" s="78"/>
    </row>
    <row r="126" spans="3:4" ht="12">
      <c r="C126" s="78"/>
      <c r="D126" s="78"/>
    </row>
    <row r="127" spans="3:4" ht="12">
      <c r="C127" s="78"/>
      <c r="D127" s="78"/>
    </row>
    <row r="128" spans="3:4" ht="12">
      <c r="C128" s="78"/>
      <c r="D128" s="78"/>
    </row>
    <row r="129" spans="3:4" ht="12">
      <c r="C129" s="78"/>
      <c r="D129" s="78"/>
    </row>
    <row r="130" spans="3:4" ht="12">
      <c r="C130" s="78"/>
      <c r="D130" s="78"/>
    </row>
    <row r="131" spans="3:4" ht="12">
      <c r="C131" s="78"/>
      <c r="D131" s="78"/>
    </row>
    <row r="132" spans="3:4" ht="12">
      <c r="C132" s="78"/>
      <c r="D132" s="78"/>
    </row>
    <row r="133" spans="3:4" ht="12">
      <c r="C133" s="78"/>
      <c r="D133" s="78"/>
    </row>
    <row r="134" spans="3:4" ht="12">
      <c r="C134" s="78"/>
      <c r="D134" s="78"/>
    </row>
    <row r="135" spans="3:4" ht="12">
      <c r="C135" s="78"/>
      <c r="D135" s="78"/>
    </row>
    <row r="136" spans="3:4" ht="12">
      <c r="C136" s="78"/>
      <c r="D136" s="78"/>
    </row>
    <row r="137" spans="3:4" ht="12">
      <c r="C137" s="78"/>
      <c r="D137" s="78"/>
    </row>
    <row r="138" spans="3:4" ht="12">
      <c r="C138" s="78"/>
      <c r="D138" s="78"/>
    </row>
    <row r="139" spans="3:4" ht="12">
      <c r="C139" s="78"/>
      <c r="D139" s="78"/>
    </row>
    <row r="140" spans="3:4" ht="12">
      <c r="C140" s="78"/>
      <c r="D140" s="78"/>
    </row>
    <row r="141" spans="3:4" ht="12">
      <c r="C141" s="78"/>
      <c r="D141" s="78"/>
    </row>
    <row r="142" spans="3:4" ht="12">
      <c r="C142" s="78"/>
      <c r="D142" s="78"/>
    </row>
    <row r="143" spans="3:4" ht="12">
      <c r="C143" s="78"/>
      <c r="D143" s="78"/>
    </row>
    <row r="144" spans="3:4" ht="12">
      <c r="C144" s="78"/>
      <c r="D144" s="78"/>
    </row>
    <row r="145" spans="3:4" ht="12">
      <c r="C145" s="78"/>
      <c r="D145" s="78"/>
    </row>
    <row r="146" spans="3:4" ht="12">
      <c r="C146" s="78"/>
      <c r="D146" s="78"/>
    </row>
    <row r="147" spans="3:4" ht="12">
      <c r="C147" s="78"/>
      <c r="D147" s="78"/>
    </row>
    <row r="148" spans="3:4" ht="12">
      <c r="C148" s="78"/>
      <c r="D148" s="78"/>
    </row>
    <row r="149" spans="3:4" ht="12">
      <c r="C149" s="78"/>
      <c r="D149" s="78"/>
    </row>
    <row r="150" spans="3:4" ht="12">
      <c r="C150" s="78"/>
      <c r="D150" s="78"/>
    </row>
    <row r="151" spans="3:4" ht="12">
      <c r="C151" s="78"/>
      <c r="D151" s="78"/>
    </row>
    <row r="152" spans="3:4" ht="12">
      <c r="C152" s="78"/>
      <c r="D152" s="78"/>
    </row>
    <row r="153" spans="3:4" ht="12">
      <c r="C153" s="78"/>
      <c r="D153" s="78"/>
    </row>
    <row r="154" spans="3:4" ht="12">
      <c r="C154" s="78"/>
      <c r="D154" s="78"/>
    </row>
    <row r="155" spans="3:4" ht="12">
      <c r="C155" s="78"/>
      <c r="D155" s="78"/>
    </row>
    <row r="156" spans="3:4" ht="12">
      <c r="C156" s="78"/>
      <c r="D156" s="78"/>
    </row>
    <row r="157" spans="3:4" ht="12">
      <c r="C157" s="78"/>
      <c r="D157" s="78"/>
    </row>
    <row r="158" spans="3:4" ht="12">
      <c r="C158" s="78"/>
      <c r="D158" s="78"/>
    </row>
    <row r="159" spans="3:4" ht="12">
      <c r="C159" s="78"/>
      <c r="D159" s="78"/>
    </row>
    <row r="160" spans="3:4" ht="12">
      <c r="C160" s="78"/>
      <c r="D160" s="78"/>
    </row>
    <row r="161" spans="3:4" ht="12">
      <c r="C161" s="78"/>
      <c r="D161" s="78"/>
    </row>
    <row r="162" spans="3:4" ht="12">
      <c r="C162" s="78"/>
      <c r="D162" s="78"/>
    </row>
    <row r="163" spans="3:4" ht="12">
      <c r="C163" s="78"/>
      <c r="D163" s="78"/>
    </row>
    <row r="164" spans="3:4" ht="12">
      <c r="C164" s="78"/>
      <c r="D164" s="78"/>
    </row>
    <row r="165" spans="3:4" ht="12">
      <c r="C165" s="78"/>
      <c r="D165" s="78"/>
    </row>
    <row r="166" spans="3:4" ht="12">
      <c r="C166" s="78"/>
      <c r="D166" s="78"/>
    </row>
    <row r="167" spans="3:4" ht="12">
      <c r="C167" s="78"/>
      <c r="D167" s="78"/>
    </row>
    <row r="168" spans="3:4" ht="12">
      <c r="C168" s="78"/>
      <c r="D168" s="78"/>
    </row>
    <row r="169" spans="3:4" ht="12">
      <c r="C169" s="78"/>
      <c r="D169" s="78"/>
    </row>
    <row r="170" spans="3:4" ht="12">
      <c r="C170" s="78"/>
      <c r="D170" s="78"/>
    </row>
    <row r="171" spans="3:4" ht="12">
      <c r="C171" s="78"/>
      <c r="D171" s="78"/>
    </row>
    <row r="172" spans="3:4" ht="12">
      <c r="C172" s="78"/>
      <c r="D172" s="78"/>
    </row>
    <row r="173" spans="3:4" ht="12">
      <c r="C173" s="78"/>
      <c r="D173" s="78"/>
    </row>
    <row r="174" spans="3:4" ht="12">
      <c r="C174" s="78"/>
      <c r="D174" s="78"/>
    </row>
    <row r="175" spans="3:4" ht="12">
      <c r="C175" s="78"/>
      <c r="D175" s="78"/>
    </row>
    <row r="176" spans="3:4" ht="12">
      <c r="C176" s="78"/>
      <c r="D176" s="78"/>
    </row>
    <row r="177" spans="3:4" ht="12">
      <c r="C177" s="78"/>
      <c r="D177" s="78"/>
    </row>
    <row r="178" spans="3:4" ht="12">
      <c r="C178" s="78"/>
      <c r="D178" s="78"/>
    </row>
    <row r="179" spans="3:4" ht="12">
      <c r="C179" s="78"/>
      <c r="D179" s="78"/>
    </row>
    <row r="180" spans="3:4" ht="12">
      <c r="C180" s="78"/>
      <c r="D180" s="78"/>
    </row>
    <row r="181" spans="3:4" ht="12">
      <c r="C181" s="78"/>
      <c r="D181" s="78"/>
    </row>
    <row r="182" spans="3:4" ht="12">
      <c r="C182" s="78"/>
      <c r="D182" s="78"/>
    </row>
    <row r="183" spans="3:4" ht="12">
      <c r="C183" s="78"/>
      <c r="D183" s="78"/>
    </row>
    <row r="184" spans="3:4" ht="12">
      <c r="C184" s="78"/>
      <c r="D184" s="78"/>
    </row>
    <row r="185" spans="3:4" ht="12">
      <c r="C185" s="78"/>
      <c r="D185" s="78"/>
    </row>
    <row r="186" spans="3:4" ht="12">
      <c r="C186" s="78"/>
      <c r="D186" s="78"/>
    </row>
    <row r="187" spans="3:4" ht="12">
      <c r="C187" s="78"/>
      <c r="D187" s="78"/>
    </row>
    <row r="188" spans="3:4" ht="12">
      <c r="C188" s="78"/>
      <c r="D188" s="78"/>
    </row>
    <row r="189" spans="3:4" ht="12">
      <c r="C189" s="78"/>
      <c r="D189" s="78"/>
    </row>
    <row r="190" spans="3:4" ht="12">
      <c r="C190" s="78"/>
      <c r="D190" s="78"/>
    </row>
    <row r="191" spans="3:4" ht="12">
      <c r="C191" s="78"/>
      <c r="D191" s="78"/>
    </row>
    <row r="192" spans="3:4" ht="12">
      <c r="C192" s="78"/>
      <c r="D192" s="78"/>
    </row>
    <row r="193" spans="3:4" ht="12">
      <c r="C193" s="78"/>
      <c r="D193" s="78"/>
    </row>
    <row r="194" spans="3:4" ht="12">
      <c r="C194" s="78"/>
      <c r="D194" s="78"/>
    </row>
    <row r="195" spans="3:4" ht="12">
      <c r="C195" s="78"/>
      <c r="D195" s="78"/>
    </row>
    <row r="196" spans="3:4" ht="12">
      <c r="C196" s="78"/>
      <c r="D196" s="78"/>
    </row>
    <row r="197" spans="3:4" ht="12">
      <c r="C197" s="78"/>
      <c r="D197" s="78"/>
    </row>
    <row r="198" spans="3:4" ht="12">
      <c r="C198" s="78"/>
      <c r="D198" s="78"/>
    </row>
    <row r="199" spans="3:4" ht="12">
      <c r="C199" s="78"/>
      <c r="D199" s="78"/>
    </row>
    <row r="200" spans="3:4" ht="12">
      <c r="C200" s="78"/>
      <c r="D200" s="78"/>
    </row>
    <row r="201" spans="3:4" ht="12">
      <c r="C201" s="78"/>
      <c r="D201" s="78"/>
    </row>
    <row r="202" spans="3:4" ht="12">
      <c r="C202" s="78"/>
      <c r="D202" s="78"/>
    </row>
    <row r="203" spans="3:4" ht="12">
      <c r="C203" s="78"/>
      <c r="D203" s="78"/>
    </row>
    <row r="204" spans="3:4" ht="12">
      <c r="C204" s="78"/>
      <c r="D204" s="78"/>
    </row>
    <row r="205" spans="3:4" ht="12">
      <c r="C205" s="78"/>
      <c r="D205" s="78"/>
    </row>
    <row r="206" spans="3:4" ht="12">
      <c r="C206" s="78"/>
      <c r="D206" s="78"/>
    </row>
    <row r="207" spans="3:4" ht="12">
      <c r="C207" s="78"/>
      <c r="D207" s="78"/>
    </row>
    <row r="208" spans="3:4" ht="12">
      <c r="C208" s="78"/>
      <c r="D208" s="78"/>
    </row>
    <row r="209" spans="3:4" ht="12">
      <c r="C209" s="78"/>
      <c r="D209" s="78"/>
    </row>
    <row r="210" spans="3:4" ht="12">
      <c r="C210" s="78"/>
      <c r="D210" s="78"/>
    </row>
    <row r="211" spans="3:4" ht="12">
      <c r="C211" s="78"/>
      <c r="D211" s="78"/>
    </row>
    <row r="212" spans="3:4" ht="12">
      <c r="C212" s="78"/>
      <c r="D212" s="78"/>
    </row>
    <row r="213" spans="3:4" ht="12">
      <c r="C213" s="78"/>
      <c r="D213" s="78"/>
    </row>
    <row r="214" spans="3:4" ht="12">
      <c r="C214" s="78"/>
      <c r="D214" s="78"/>
    </row>
    <row r="215" spans="3:4" ht="12">
      <c r="C215" s="78"/>
      <c r="D215" s="78"/>
    </row>
    <row r="216" spans="3:4" ht="12">
      <c r="C216" s="78"/>
      <c r="D216" s="78"/>
    </row>
    <row r="217" spans="3:4" ht="12">
      <c r="C217" s="78"/>
      <c r="D217" s="78"/>
    </row>
    <row r="218" spans="3:4" ht="12">
      <c r="C218" s="78"/>
      <c r="D218" s="78"/>
    </row>
    <row r="219" spans="3:4" ht="12">
      <c r="C219" s="78"/>
      <c r="D219" s="78"/>
    </row>
    <row r="220" spans="3:4" ht="12">
      <c r="C220" s="78"/>
      <c r="D220" s="78"/>
    </row>
    <row r="221" spans="3:4" ht="12">
      <c r="C221" s="78"/>
      <c r="D221" s="78"/>
    </row>
    <row r="222" spans="3:4" ht="12">
      <c r="C222" s="78"/>
      <c r="D222" s="78"/>
    </row>
    <row r="223" spans="3:4" ht="12">
      <c r="C223" s="78"/>
      <c r="D223" s="78"/>
    </row>
  </sheetData>
  <mergeCells count="10">
    <mergeCell ref="M1:O1"/>
    <mergeCell ref="A6:E6"/>
    <mergeCell ref="A8:D8"/>
    <mergeCell ref="H10:H11"/>
    <mergeCell ref="F4:H4"/>
    <mergeCell ref="H6:J6"/>
    <mergeCell ref="G35:J35"/>
    <mergeCell ref="O10:O11"/>
    <mergeCell ref="P10:P11"/>
    <mergeCell ref="A10:A1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9:N32 I29:K32 F29:G32 B29:D32 F22:G23 I22:K23 M22:N23 B22:D23">
      <formula1>0</formula1>
      <formula2>9999999999999990</formula2>
    </dataValidation>
  </dataValidations>
  <printOptions/>
  <pageMargins left="0.25" right="0.25" top="0.51" bottom="0.65" header="0.17" footer="0.21"/>
  <pageSetup fitToHeight="1" fitToWidth="1" horizontalDpi="300" verticalDpi="300" orientation="landscape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workbookViewId="0" topLeftCell="A7">
      <selection activeCell="A46" sqref="A46:IV48"/>
    </sheetView>
  </sheetViews>
  <sheetFormatPr defaultColWidth="9.140625" defaultRowHeight="12.75"/>
  <cols>
    <col min="1" max="1" width="25.00390625" style="3" customWidth="1"/>
    <col min="2" max="2" width="11.28125" style="34" customWidth="1"/>
    <col min="3" max="3" width="9.57421875" style="34" customWidth="1"/>
    <col min="4" max="4" width="10.57421875" style="34" customWidth="1"/>
    <col min="5" max="5" width="10.140625" style="3" customWidth="1"/>
    <col min="6" max="16384" width="9.140625" style="3" customWidth="1"/>
  </cols>
  <sheetData>
    <row r="1" spans="1:6" s="41" customFormat="1" ht="18" customHeight="1">
      <c r="A1" s="40"/>
      <c r="B1" s="241"/>
      <c r="C1" s="241"/>
      <c r="D1" s="241"/>
      <c r="E1" s="313" t="s">
        <v>194</v>
      </c>
      <c r="F1" s="313"/>
    </row>
    <row r="2" spans="1:5" ht="15" customHeight="1">
      <c r="A2" s="290" t="s">
        <v>143</v>
      </c>
      <c r="B2" s="290"/>
      <c r="C2" s="290"/>
      <c r="D2" s="290"/>
      <c r="E2" s="14"/>
    </row>
    <row r="3" spans="1:5" ht="14.25">
      <c r="A3" s="314" t="s">
        <v>144</v>
      </c>
      <c r="B3" s="314"/>
      <c r="C3" s="314"/>
      <c r="D3" s="314"/>
      <c r="E3" s="14"/>
    </row>
    <row r="4" spans="1:5" ht="12.75">
      <c r="A4" s="14"/>
      <c r="B4" s="315"/>
      <c r="C4" s="289"/>
      <c r="D4" s="289"/>
      <c r="E4" s="14"/>
    </row>
    <row r="5" spans="1:8" ht="12.75" customHeight="1">
      <c r="A5" s="318" t="str">
        <f>'справка № 5ДФ'!A6:E6</f>
        <v>Наименование  : АГРО ФИНАНС АДСИЦ</v>
      </c>
      <c r="B5" s="318"/>
      <c r="C5" s="318"/>
      <c r="D5" s="318"/>
      <c r="E5" s="318"/>
      <c r="F5" s="323" t="str">
        <f>'справка № 1ДФ-БАЛАНС'!D4</f>
        <v>ЕИК по БУЛСТАТ:175 038 005</v>
      </c>
      <c r="G5" s="323"/>
      <c r="H5" s="323"/>
    </row>
    <row r="6" spans="1:5" ht="12.75">
      <c r="A6" s="14"/>
      <c r="B6" s="219"/>
      <c r="E6" s="14"/>
    </row>
    <row r="7" ht="12.75">
      <c r="A7" s="128" t="str">
        <f>'справка № 5ДФ'!A8:D8</f>
        <v>Отчетен период: 30.09.2006 г.</v>
      </c>
    </row>
    <row r="8" ht="12.75">
      <c r="B8" s="225" t="s">
        <v>116</v>
      </c>
    </row>
    <row r="9" spans="1:6" ht="13.5" customHeight="1">
      <c r="A9" s="17" t="s">
        <v>117</v>
      </c>
      <c r="B9" s="242"/>
      <c r="F9" s="64" t="s">
        <v>93</v>
      </c>
    </row>
    <row r="10" spans="1:6" ht="13.5" customHeight="1">
      <c r="A10" s="324" t="s">
        <v>118</v>
      </c>
      <c r="B10" s="324" t="s">
        <v>119</v>
      </c>
      <c r="C10" s="308" t="s">
        <v>120</v>
      </c>
      <c r="D10" s="309"/>
      <c r="E10" s="309"/>
      <c r="F10" s="309"/>
    </row>
    <row r="11" spans="1:6" ht="25.5">
      <c r="A11" s="324"/>
      <c r="B11" s="324"/>
      <c r="C11" s="65" t="s">
        <v>121</v>
      </c>
      <c r="D11" s="65" t="s">
        <v>122</v>
      </c>
      <c r="E11" s="49" t="s">
        <v>123</v>
      </c>
      <c r="F11" s="49" t="s">
        <v>124</v>
      </c>
    </row>
    <row r="12" spans="1:6" s="36" customFormat="1" ht="12.75">
      <c r="A12" s="65" t="s">
        <v>6</v>
      </c>
      <c r="B12" s="49">
        <v>1</v>
      </c>
      <c r="C12" s="49">
        <v>2</v>
      </c>
      <c r="D12" s="49">
        <v>3</v>
      </c>
      <c r="E12" s="65">
        <v>4</v>
      </c>
      <c r="F12" s="65">
        <v>5</v>
      </c>
    </row>
    <row r="13" spans="1:6" ht="12.75">
      <c r="A13" s="50" t="s">
        <v>196</v>
      </c>
      <c r="B13" s="243" t="s">
        <v>116</v>
      </c>
      <c r="C13" s="243" t="s">
        <v>116</v>
      </c>
      <c r="D13" s="243" t="s">
        <v>116</v>
      </c>
      <c r="E13" s="4"/>
      <c r="F13" s="4"/>
    </row>
    <row r="14" spans="1:6" ht="25.5">
      <c r="A14" s="39" t="s">
        <v>197</v>
      </c>
      <c r="B14" s="251" t="s">
        <v>116</v>
      </c>
      <c r="C14" s="251" t="s">
        <v>116</v>
      </c>
      <c r="D14" s="251" t="s">
        <v>116</v>
      </c>
      <c r="E14" s="231"/>
      <c r="F14" s="231"/>
    </row>
    <row r="15" spans="1:6" ht="25.5">
      <c r="A15" s="39" t="s">
        <v>198</v>
      </c>
      <c r="B15" s="252">
        <f>SUM(C15:F15)</f>
        <v>158694.32</v>
      </c>
      <c r="C15" s="252">
        <v>158694.32</v>
      </c>
      <c r="D15" s="252"/>
      <c r="E15" s="252"/>
      <c r="F15" s="231"/>
    </row>
    <row r="16" spans="1:6" ht="25.5">
      <c r="A16" s="53" t="s">
        <v>199</v>
      </c>
      <c r="B16" s="251">
        <f>SUM(C16:E16)</f>
        <v>0</v>
      </c>
      <c r="C16" s="252"/>
      <c r="D16" s="252"/>
      <c r="E16" s="252"/>
      <c r="F16" s="231"/>
    </row>
    <row r="17" spans="1:6" ht="12.75">
      <c r="A17" s="39" t="s">
        <v>200</v>
      </c>
      <c r="B17" s="251" t="s">
        <v>116</v>
      </c>
      <c r="C17" s="251"/>
      <c r="D17" s="251" t="s">
        <v>116</v>
      </c>
      <c r="E17" s="231"/>
      <c r="F17" s="231"/>
    </row>
    <row r="18" spans="1:6" ht="12.75">
      <c r="A18" s="39" t="s">
        <v>201</v>
      </c>
      <c r="B18" s="251" t="s">
        <v>116</v>
      </c>
      <c r="C18" s="251"/>
      <c r="D18" s="251" t="s">
        <v>116</v>
      </c>
      <c r="E18" s="231"/>
      <c r="F18" s="231"/>
    </row>
    <row r="19" spans="1:6" ht="25.5">
      <c r="A19" s="39" t="s">
        <v>202</v>
      </c>
      <c r="B19" s="251"/>
      <c r="C19" s="251"/>
      <c r="D19" s="251"/>
      <c r="E19" s="231"/>
      <c r="F19" s="231"/>
    </row>
    <row r="20" spans="1:6" ht="12.75">
      <c r="A20" s="39" t="s">
        <v>203</v>
      </c>
      <c r="B20" s="251">
        <f>SUM(C20:E20)</f>
        <v>0</v>
      </c>
      <c r="C20" s="251"/>
      <c r="D20" s="251"/>
      <c r="E20" s="231"/>
      <c r="F20" s="231"/>
    </row>
    <row r="21" spans="1:6" ht="25.5">
      <c r="A21" s="39" t="s">
        <v>221</v>
      </c>
      <c r="B21" s="251" t="s">
        <v>116</v>
      </c>
      <c r="C21" s="251"/>
      <c r="D21" s="251" t="s">
        <v>116</v>
      </c>
      <c r="E21" s="231"/>
      <c r="F21" s="231"/>
    </row>
    <row r="22" spans="1:6" ht="12.75">
      <c r="A22" s="39" t="s">
        <v>137</v>
      </c>
      <c r="B22" s="251" t="s">
        <v>116</v>
      </c>
      <c r="C22" s="251"/>
      <c r="D22" s="251" t="s">
        <v>116</v>
      </c>
      <c r="E22" s="231"/>
      <c r="F22" s="231"/>
    </row>
    <row r="23" spans="1:6" ht="12.75">
      <c r="A23" s="39" t="s">
        <v>204</v>
      </c>
      <c r="B23" s="251" t="s">
        <v>116</v>
      </c>
      <c r="C23" s="251"/>
      <c r="D23" s="251" t="s">
        <v>116</v>
      </c>
      <c r="E23" s="231"/>
      <c r="F23" s="231"/>
    </row>
    <row r="24" spans="1:6" ht="25.5">
      <c r="A24" s="39" t="s">
        <v>205</v>
      </c>
      <c r="B24" s="253">
        <f>SUM(B25:B28)</f>
        <v>5186.64</v>
      </c>
      <c r="C24" s="253">
        <f>SUM(C25:C28)</f>
        <v>206.64</v>
      </c>
      <c r="D24" s="253">
        <f>SUM(D25:D28)</f>
        <v>4500</v>
      </c>
      <c r="E24" s="253">
        <f>SUM(E25:E28)</f>
        <v>480</v>
      </c>
      <c r="F24" s="231"/>
    </row>
    <row r="25" spans="1:6" ht="12.75">
      <c r="A25" s="53" t="s">
        <v>139</v>
      </c>
      <c r="B25" s="251" t="s">
        <v>116</v>
      </c>
      <c r="C25" s="251" t="s">
        <v>116</v>
      </c>
      <c r="D25" s="251" t="s">
        <v>116</v>
      </c>
      <c r="E25" s="231"/>
      <c r="F25" s="231"/>
    </row>
    <row r="26" spans="1:6" ht="25.5">
      <c r="A26" s="53" t="s">
        <v>138</v>
      </c>
      <c r="B26" s="251" t="s">
        <v>116</v>
      </c>
      <c r="C26" s="251" t="s">
        <v>116</v>
      </c>
      <c r="D26" s="251" t="s">
        <v>116</v>
      </c>
      <c r="E26" s="231"/>
      <c r="F26" s="231"/>
    </row>
    <row r="27" spans="1:6" ht="12.75">
      <c r="A27" s="53" t="s">
        <v>140</v>
      </c>
      <c r="B27" s="251" t="s">
        <v>116</v>
      </c>
      <c r="C27" s="251" t="s">
        <v>116</v>
      </c>
      <c r="D27" s="251" t="s">
        <v>116</v>
      </c>
      <c r="E27" s="231"/>
      <c r="F27" s="231"/>
    </row>
    <row r="28" spans="1:6" ht="12.75">
      <c r="A28" s="53" t="s">
        <v>14</v>
      </c>
      <c r="B28" s="251">
        <f>SUM(C28:F28)</f>
        <v>5186.64</v>
      </c>
      <c r="C28" s="251">
        <v>206.64</v>
      </c>
      <c r="D28" s="251">
        <v>4500</v>
      </c>
      <c r="E28" s="231">
        <v>480</v>
      </c>
      <c r="F28" s="231"/>
    </row>
    <row r="29" spans="1:6" ht="12.75">
      <c r="A29" s="50" t="s">
        <v>125</v>
      </c>
      <c r="B29" s="251">
        <f>SUM(B13:B24)</f>
        <v>163880.96000000002</v>
      </c>
      <c r="C29" s="251">
        <f>SUM(C13:C24)</f>
        <v>158900.96000000002</v>
      </c>
      <c r="D29" s="251">
        <f>SUM(D13:D24)</f>
        <v>4500</v>
      </c>
      <c r="E29" s="231">
        <f>SUM(E14:E24)</f>
        <v>480</v>
      </c>
      <c r="F29" s="231"/>
    </row>
    <row r="30" spans="1:6" ht="12.75">
      <c r="A30" s="66"/>
      <c r="B30" s="171"/>
      <c r="C30" s="171"/>
      <c r="D30" s="171"/>
      <c r="E30" s="138"/>
      <c r="F30" s="138"/>
    </row>
    <row r="31" spans="1:7" ht="12.75">
      <c r="A31" s="17" t="s">
        <v>219</v>
      </c>
      <c r="B31" s="244"/>
      <c r="C31" s="244"/>
      <c r="D31" s="244"/>
      <c r="E31" s="106"/>
      <c r="F31" s="106"/>
      <c r="G31" s="35" t="s">
        <v>195</v>
      </c>
    </row>
    <row r="32" spans="1:7" ht="18.75" customHeight="1">
      <c r="A32" s="324" t="s">
        <v>118</v>
      </c>
      <c r="B32" s="310" t="s">
        <v>126</v>
      </c>
      <c r="C32" s="310" t="s">
        <v>127</v>
      </c>
      <c r="D32" s="310"/>
      <c r="E32" s="310"/>
      <c r="F32" s="310"/>
      <c r="G32" s="324" t="s">
        <v>128</v>
      </c>
    </row>
    <row r="33" spans="1:7" ht="9.75" customHeight="1">
      <c r="A33" s="324"/>
      <c r="B33" s="310"/>
      <c r="C33" s="310"/>
      <c r="D33" s="310"/>
      <c r="E33" s="310"/>
      <c r="F33" s="310"/>
      <c r="G33" s="324"/>
    </row>
    <row r="34" spans="1:7" ht="27" customHeight="1">
      <c r="A34" s="324"/>
      <c r="B34" s="310"/>
      <c r="C34" s="172" t="s">
        <v>121</v>
      </c>
      <c r="D34" s="172" t="s">
        <v>129</v>
      </c>
      <c r="E34" s="172" t="s">
        <v>130</v>
      </c>
      <c r="F34" s="172" t="s">
        <v>131</v>
      </c>
      <c r="G34" s="324"/>
    </row>
    <row r="35" spans="1:7" s="20" customFormat="1" ht="12.75">
      <c r="A35" s="49" t="s">
        <v>6</v>
      </c>
      <c r="B35" s="174">
        <v>1</v>
      </c>
      <c r="C35" s="186">
        <v>2</v>
      </c>
      <c r="D35" s="186">
        <v>3</v>
      </c>
      <c r="E35" s="174">
        <v>4</v>
      </c>
      <c r="F35" s="174">
        <v>5</v>
      </c>
      <c r="G35" s="43">
        <v>6</v>
      </c>
    </row>
    <row r="36" spans="1:7" s="15" customFormat="1" ht="25.5">
      <c r="A36" s="50" t="s">
        <v>206</v>
      </c>
      <c r="B36" s="238" t="s">
        <v>116</v>
      </c>
      <c r="C36" s="238" t="s">
        <v>116</v>
      </c>
      <c r="D36" s="238" t="s">
        <v>116</v>
      </c>
      <c r="E36" s="254" t="s">
        <v>116</v>
      </c>
      <c r="F36" s="255"/>
      <c r="G36" s="255"/>
    </row>
    <row r="37" spans="1:7" ht="12.75">
      <c r="A37" s="53" t="s">
        <v>207</v>
      </c>
      <c r="B37" s="251"/>
      <c r="C37" s="251"/>
      <c r="D37" s="251"/>
      <c r="E37" s="239"/>
      <c r="F37" s="231"/>
      <c r="G37" s="231"/>
    </row>
    <row r="38" spans="1:7" ht="25.5">
      <c r="A38" s="39" t="s">
        <v>258</v>
      </c>
      <c r="B38" s="251">
        <f>SUM(C38:G38)</f>
        <v>300000</v>
      </c>
      <c r="C38" s="253"/>
      <c r="D38" s="251" t="s">
        <v>116</v>
      </c>
      <c r="E38" s="239">
        <v>300000</v>
      </c>
      <c r="F38" s="231"/>
      <c r="G38" s="231"/>
    </row>
    <row r="39" spans="1:7" ht="12.75">
      <c r="A39" s="53" t="s">
        <v>215</v>
      </c>
      <c r="B39" s="251" t="s">
        <v>116</v>
      </c>
      <c r="C39" s="251"/>
      <c r="D39" s="251" t="s">
        <v>116</v>
      </c>
      <c r="E39" s="239" t="s">
        <v>116</v>
      </c>
      <c r="F39" s="231"/>
      <c r="G39" s="231"/>
    </row>
    <row r="40" spans="1:7" ht="25.5">
      <c r="A40" s="39" t="s">
        <v>208</v>
      </c>
      <c r="B40" s="251">
        <f>SUM(C40:G40)</f>
        <v>43275.36</v>
      </c>
      <c r="C40" s="251">
        <v>43275.36</v>
      </c>
      <c r="D40" s="251"/>
      <c r="E40" s="239"/>
      <c r="F40" s="231"/>
      <c r="G40" s="231"/>
    </row>
    <row r="41" spans="1:7" ht="27" customHeight="1">
      <c r="A41" s="53" t="s">
        <v>209</v>
      </c>
      <c r="B41" s="251"/>
      <c r="C41" s="251"/>
      <c r="D41" s="251" t="s">
        <v>116</v>
      </c>
      <c r="E41" s="239" t="s">
        <v>116</v>
      </c>
      <c r="F41" s="231"/>
      <c r="G41" s="231"/>
    </row>
    <row r="42" spans="1:7" ht="12.75">
      <c r="A42" s="39" t="s">
        <v>210</v>
      </c>
      <c r="B42" s="251">
        <f>SUM(C42:F42)</f>
        <v>2277.31</v>
      </c>
      <c r="C42" s="251">
        <v>2277.31</v>
      </c>
      <c r="D42" s="251" t="s">
        <v>116</v>
      </c>
      <c r="E42" s="239" t="s">
        <v>116</v>
      </c>
      <c r="F42" s="231"/>
      <c r="G42" s="231"/>
    </row>
    <row r="43" spans="1:7" ht="16.5" customHeight="1">
      <c r="A43" s="39" t="s">
        <v>222</v>
      </c>
      <c r="B43" s="251">
        <f>SUM(B44:B45)</f>
        <v>411.28</v>
      </c>
      <c r="C43" s="251">
        <f>SUM(C44:C45)</f>
        <v>411.28</v>
      </c>
      <c r="D43" s="251">
        <f>SUM(D44:D45)</f>
        <v>0</v>
      </c>
      <c r="E43" s="251">
        <f>SUM(E44:E45)</f>
        <v>0</v>
      </c>
      <c r="F43" s="231"/>
      <c r="G43" s="231"/>
    </row>
    <row r="44" spans="1:7" ht="12.75">
      <c r="A44" s="39" t="s">
        <v>137</v>
      </c>
      <c r="B44" s="251">
        <f>SUM(C44:G44)</f>
        <v>0</v>
      </c>
      <c r="C44" s="251" t="s">
        <v>116</v>
      </c>
      <c r="D44" s="251"/>
      <c r="E44" s="239" t="s">
        <v>116</v>
      </c>
      <c r="F44" s="231"/>
      <c r="G44" s="231"/>
    </row>
    <row r="45" spans="1:7" ht="12.75">
      <c r="A45" s="39" t="s">
        <v>141</v>
      </c>
      <c r="B45" s="251">
        <f>SUM(C45:G45)</f>
        <v>411.28</v>
      </c>
      <c r="C45" s="251">
        <v>411.28</v>
      </c>
      <c r="D45" s="251" t="s">
        <v>116</v>
      </c>
      <c r="E45" s="239" t="s">
        <v>116</v>
      </c>
      <c r="F45" s="231"/>
      <c r="G45" s="231"/>
    </row>
    <row r="46" spans="1:7" ht="25.5">
      <c r="A46" s="39" t="s">
        <v>211</v>
      </c>
      <c r="B46" s="251">
        <f>SUM(C46:G46)</f>
        <v>450.84</v>
      </c>
      <c r="C46" s="251">
        <v>450.84</v>
      </c>
      <c r="D46" s="251" t="s">
        <v>116</v>
      </c>
      <c r="E46" s="239" t="s">
        <v>116</v>
      </c>
      <c r="F46" s="231"/>
      <c r="G46" s="231"/>
    </row>
    <row r="47" spans="1:7" ht="25.5">
      <c r="A47" s="39" t="s">
        <v>212</v>
      </c>
      <c r="B47" s="251"/>
      <c r="C47" s="251"/>
      <c r="D47" s="251"/>
      <c r="E47" s="239"/>
      <c r="F47" s="231"/>
      <c r="G47" s="231"/>
    </row>
    <row r="48" spans="1:7" ht="25.5">
      <c r="A48" s="39" t="s">
        <v>303</v>
      </c>
      <c r="B48" s="251">
        <f>SUM(C48:G48)</f>
        <v>0</v>
      </c>
      <c r="C48" s="251"/>
      <c r="D48" s="251"/>
      <c r="E48" s="239"/>
      <c r="F48" s="231"/>
      <c r="G48" s="231"/>
    </row>
    <row r="49" spans="1:7" ht="25.5">
      <c r="A49" s="39" t="s">
        <v>213</v>
      </c>
      <c r="B49" s="251">
        <f>SUM(C49:G49)</f>
        <v>0</v>
      </c>
      <c r="C49" s="251"/>
      <c r="D49" s="251"/>
      <c r="E49" s="239"/>
      <c r="F49" s="231"/>
      <c r="G49" s="231"/>
    </row>
    <row r="50" spans="1:7" ht="25.5">
      <c r="A50" s="39" t="s">
        <v>223</v>
      </c>
      <c r="B50" s="251">
        <f>SUM(C50:G50)</f>
        <v>10260</v>
      </c>
      <c r="C50" s="251"/>
      <c r="D50" s="251"/>
      <c r="E50" s="239"/>
      <c r="F50" s="231">
        <v>10260</v>
      </c>
      <c r="G50" s="231"/>
    </row>
    <row r="51" spans="1:7" ht="12.75">
      <c r="A51" s="39" t="s">
        <v>214</v>
      </c>
      <c r="B51" s="251" t="s">
        <v>116</v>
      </c>
      <c r="C51" s="251" t="s">
        <v>116</v>
      </c>
      <c r="D51" s="251" t="s">
        <v>116</v>
      </c>
      <c r="E51" s="239" t="s">
        <v>116</v>
      </c>
      <c r="F51" s="231"/>
      <c r="G51" s="231"/>
    </row>
    <row r="52" spans="1:7" ht="13.5" customHeight="1">
      <c r="A52" s="50" t="s">
        <v>142</v>
      </c>
      <c r="B52" s="256">
        <f>B37+B38+B40+B41+B42+B43+B46+B47+B48+B49+B50</f>
        <v>356674.79000000004</v>
      </c>
      <c r="C52" s="256">
        <f>C37+C38+C40+C41+C42+C43+C46+C47+C48+C49+C50</f>
        <v>46414.78999999999</v>
      </c>
      <c r="D52" s="256">
        <v>0</v>
      </c>
      <c r="E52" s="256">
        <v>0</v>
      </c>
      <c r="F52" s="256">
        <f>F37+F38+F40+F41+F42+F43+F46+F47+F48+F49+F50</f>
        <v>10260</v>
      </c>
      <c r="G52" s="231"/>
    </row>
    <row r="53" spans="1:6" ht="12.75">
      <c r="A53" s="16"/>
      <c r="B53" s="244"/>
      <c r="C53" s="244"/>
      <c r="D53" s="244"/>
      <c r="E53" s="106"/>
      <c r="F53" s="106"/>
    </row>
    <row r="54" spans="1:6" ht="13.5" customHeight="1">
      <c r="A54" s="17" t="s">
        <v>220</v>
      </c>
      <c r="B54" s="197"/>
      <c r="C54" s="244"/>
      <c r="D54" s="244"/>
      <c r="E54" s="197" t="s">
        <v>93</v>
      </c>
      <c r="F54" s="106"/>
    </row>
    <row r="55" spans="1:6" s="37" customFormat="1" ht="35.25" customHeight="1">
      <c r="A55" s="45" t="s">
        <v>118</v>
      </c>
      <c r="B55" s="172" t="s">
        <v>132</v>
      </c>
      <c r="C55" s="172" t="s">
        <v>133</v>
      </c>
      <c r="D55" s="172" t="s">
        <v>134</v>
      </c>
      <c r="E55" s="172" t="s">
        <v>135</v>
      </c>
      <c r="F55" s="198"/>
    </row>
    <row r="56" spans="1:6" s="20" customFormat="1" ht="12.75">
      <c r="A56" s="49" t="s">
        <v>6</v>
      </c>
      <c r="B56" s="174">
        <v>1</v>
      </c>
      <c r="C56" s="174">
        <v>2</v>
      </c>
      <c r="D56" s="174">
        <v>3</v>
      </c>
      <c r="E56" s="174">
        <v>4</v>
      </c>
      <c r="F56" s="128"/>
    </row>
    <row r="57" spans="1:6" ht="25.5">
      <c r="A57" s="39" t="s">
        <v>216</v>
      </c>
      <c r="B57" s="187" t="s">
        <v>116</v>
      </c>
      <c r="C57" s="187" t="s">
        <v>116</v>
      </c>
      <c r="D57" s="187" t="s">
        <v>116</v>
      </c>
      <c r="E57" s="178"/>
      <c r="F57" s="106"/>
    </row>
    <row r="58" spans="1:6" ht="25.5">
      <c r="A58" s="39" t="s">
        <v>217</v>
      </c>
      <c r="B58" s="187" t="s">
        <v>116</v>
      </c>
      <c r="C58" s="187" t="s">
        <v>116</v>
      </c>
      <c r="D58" s="187" t="s">
        <v>116</v>
      </c>
      <c r="E58" s="178"/>
      <c r="F58" s="106"/>
    </row>
    <row r="59" spans="1:6" ht="12.75">
      <c r="A59" s="39" t="s">
        <v>218</v>
      </c>
      <c r="B59" s="187" t="s">
        <v>116</v>
      </c>
      <c r="C59" s="187" t="s">
        <v>116</v>
      </c>
      <c r="D59" s="187" t="s">
        <v>116</v>
      </c>
      <c r="E59" s="178"/>
      <c r="F59" s="106"/>
    </row>
    <row r="60" spans="1:6" ht="12.75">
      <c r="A60" s="50" t="s">
        <v>136</v>
      </c>
      <c r="B60" s="187" t="s">
        <v>116</v>
      </c>
      <c r="C60" s="187" t="s">
        <v>116</v>
      </c>
      <c r="D60" s="187" t="s">
        <v>116</v>
      </c>
      <c r="E60" s="178"/>
      <c r="F60" s="138"/>
    </row>
    <row r="61" spans="1:6" ht="27" customHeight="1">
      <c r="A61" s="311" t="s">
        <v>259</v>
      </c>
      <c r="B61" s="312"/>
      <c r="C61" s="312"/>
      <c r="D61" s="312"/>
      <c r="E61" s="312"/>
      <c r="F61" s="38"/>
    </row>
    <row r="63" ht="12.75">
      <c r="A63" s="124" t="str">
        <f>'справка № 1ДФ-БАЛАНС'!A42</f>
        <v>Дата: 20.10.2006</v>
      </c>
    </row>
    <row r="64" spans="1:11" ht="12.75" customHeight="1">
      <c r="A64" s="245"/>
      <c r="C64" s="242"/>
      <c r="D64" s="242"/>
      <c r="E64" s="56"/>
      <c r="F64" s="307"/>
      <c r="G64" s="307"/>
      <c r="H64" s="307"/>
      <c r="I64" s="105"/>
      <c r="K64" s="104"/>
    </row>
    <row r="65" spans="1:6" ht="12.75">
      <c r="A65" s="106" t="str">
        <f>'справка № 1ДФ-БАЛАНС'!A44</f>
        <v>Гл.счетоводител: Елеонора Стоева</v>
      </c>
      <c r="F65" s="226" t="str">
        <f>'справка № 1ДФ-БАЛАНС'!D44</f>
        <v>Ръководител: Огнян Калев</v>
      </c>
    </row>
  </sheetData>
  <mergeCells count="15">
    <mergeCell ref="A5:E5"/>
    <mergeCell ref="F5:H5"/>
    <mergeCell ref="E1:F1"/>
    <mergeCell ref="C32:F33"/>
    <mergeCell ref="A3:D3"/>
    <mergeCell ref="B4:D4"/>
    <mergeCell ref="A2:D2"/>
    <mergeCell ref="G32:G34"/>
    <mergeCell ref="F64:H64"/>
    <mergeCell ref="C10:F10"/>
    <mergeCell ref="B10:B11"/>
    <mergeCell ref="A10:A11"/>
    <mergeCell ref="A32:A34"/>
    <mergeCell ref="B32:B34"/>
    <mergeCell ref="A61:E61"/>
  </mergeCells>
  <printOptions horizontalCentered="1"/>
  <pageMargins left="0" right="0" top="0.7480314960629921" bottom="0.4330708661417323" header="0.2755905511811024" footer="0.11811023622047245"/>
  <pageSetup fitToHeight="1" fitToWidth="1" horizontalDpi="300" verticalDpi="300" orientation="portrait" paperSize="9" scale="68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71"/>
  <sheetViews>
    <sheetView zoomScale="92" zoomScaleNormal="92" workbookViewId="0" topLeftCell="C10">
      <selection activeCell="I35" sqref="I35"/>
    </sheetView>
  </sheetViews>
  <sheetFormatPr defaultColWidth="9.140625" defaultRowHeight="12.75"/>
  <cols>
    <col min="1" max="1" width="25.8515625" style="106" customWidth="1"/>
    <col min="2" max="2" width="15.7109375" style="106" customWidth="1"/>
    <col min="3" max="3" width="6.7109375" style="106" customWidth="1"/>
    <col min="4" max="5" width="6.421875" style="106" customWidth="1"/>
    <col min="6" max="6" width="17.8515625" style="106" customWidth="1"/>
    <col min="7" max="7" width="8.7109375" style="106" customWidth="1"/>
    <col min="8" max="8" width="8.57421875" style="106" customWidth="1"/>
    <col min="9" max="9" width="8.7109375" style="106" customWidth="1"/>
    <col min="10" max="10" width="8.8515625" style="106" customWidth="1"/>
    <col min="11" max="12" width="8.57421875" style="127" bestFit="1" customWidth="1"/>
    <col min="13" max="13" width="7.7109375" style="127" customWidth="1"/>
    <col min="14" max="14" width="7.140625" style="106" customWidth="1"/>
    <col min="15" max="15" width="9.7109375" style="106" customWidth="1"/>
    <col min="16" max="16" width="12.7109375" style="195" customWidth="1"/>
    <col min="17" max="17" width="10.00390625" style="106" bestFit="1" customWidth="1"/>
    <col min="18" max="18" width="9.8515625" style="106" bestFit="1" customWidth="1"/>
    <col min="19" max="16384" width="9.140625" style="106" customWidth="1"/>
  </cols>
  <sheetData>
    <row r="1" spans="3:17" ht="24.75" customHeight="1">
      <c r="C1" s="127"/>
      <c r="D1" s="127"/>
      <c r="E1" s="127"/>
      <c r="F1" s="127"/>
      <c r="G1" s="127"/>
      <c r="H1" s="127"/>
      <c r="I1" s="127"/>
      <c r="J1" s="127"/>
      <c r="M1" s="288" t="s">
        <v>232</v>
      </c>
      <c r="N1" s="294"/>
      <c r="O1" s="303"/>
      <c r="P1" s="304"/>
      <c r="Q1" s="127"/>
    </row>
    <row r="2" spans="3:17" ht="24.75" customHeight="1">
      <c r="C2" s="127"/>
      <c r="D2" s="127"/>
      <c r="E2" s="127"/>
      <c r="F2" s="127"/>
      <c r="G2" s="127"/>
      <c r="H2" s="127"/>
      <c r="I2" s="127"/>
      <c r="J2" s="127"/>
      <c r="O2" s="153"/>
      <c r="P2" s="190"/>
      <c r="Q2" s="127"/>
    </row>
    <row r="3" spans="1:16" s="127" customFormat="1" ht="14.25">
      <c r="A3" s="154"/>
      <c r="B3" s="154"/>
      <c r="C3" s="154"/>
      <c r="D3" s="154"/>
      <c r="E3" s="154"/>
      <c r="F3" s="155"/>
      <c r="G3" s="156"/>
      <c r="H3" s="155" t="s">
        <v>143</v>
      </c>
      <c r="I3" s="156"/>
      <c r="J3" s="156"/>
      <c r="K3" s="156"/>
      <c r="L3" s="156"/>
      <c r="M3" s="157"/>
      <c r="N3" s="157"/>
      <c r="O3" s="157"/>
      <c r="P3" s="191"/>
    </row>
    <row r="4" spans="1:16" s="127" customFormat="1" ht="14.25">
      <c r="A4" s="158"/>
      <c r="B4" s="158"/>
      <c r="C4" s="158"/>
      <c r="D4" s="158"/>
      <c r="E4" s="158"/>
      <c r="F4" s="159"/>
      <c r="G4" s="285" t="s">
        <v>260</v>
      </c>
      <c r="H4" s="286"/>
      <c r="I4" s="286"/>
      <c r="J4" s="160"/>
      <c r="K4" s="160"/>
      <c r="L4" s="160"/>
      <c r="M4" s="160"/>
      <c r="N4" s="160"/>
      <c r="O4" s="160"/>
      <c r="P4" s="192"/>
    </row>
    <row r="5" spans="1:16" s="127" customFormat="1" ht="14.25">
      <c r="A5" s="158"/>
      <c r="B5" s="158"/>
      <c r="C5" s="158"/>
      <c r="D5" s="158"/>
      <c r="E5" s="158"/>
      <c r="F5" s="159"/>
      <c r="G5" s="158"/>
      <c r="H5" s="159"/>
      <c r="I5" s="159"/>
      <c r="J5" s="160"/>
      <c r="K5" s="160"/>
      <c r="L5" s="160"/>
      <c r="M5" s="160"/>
      <c r="N5" s="160"/>
      <c r="O5" s="160"/>
      <c r="P5" s="192"/>
    </row>
    <row r="6" spans="1:16" s="127" customFormat="1" ht="14.25" customHeight="1">
      <c r="A6" s="318" t="str">
        <f>'справка № 1ДФ-БАЛАНС'!A4</f>
        <v>Наименование  : АГРО ФИНАНС АДСИЦ</v>
      </c>
      <c r="B6" s="318"/>
      <c r="C6" s="318"/>
      <c r="D6" s="221"/>
      <c r="E6" s="221"/>
      <c r="G6" s="154"/>
      <c r="H6" s="154"/>
      <c r="I6" s="154"/>
      <c r="J6" s="323" t="str">
        <f>'справка № 1ДФ-БАЛАНС'!D4</f>
        <v>ЕИК по БУЛСТАТ:175 038 005</v>
      </c>
      <c r="K6" s="323"/>
      <c r="L6" s="323"/>
      <c r="M6" s="160"/>
      <c r="N6" s="160"/>
      <c r="O6" s="160"/>
      <c r="P6" s="192"/>
    </row>
    <row r="7" spans="1:18" s="127" customFormat="1" ht="15">
      <c r="A7" s="161"/>
      <c r="C7" s="160"/>
      <c r="D7" s="160"/>
      <c r="E7" s="160"/>
      <c r="F7" s="162"/>
      <c r="G7" s="163"/>
      <c r="H7" s="163"/>
      <c r="I7" s="163"/>
      <c r="J7" s="164"/>
      <c r="K7" s="165"/>
      <c r="L7" s="166"/>
      <c r="M7" s="165"/>
      <c r="N7" s="166"/>
      <c r="O7" s="166"/>
      <c r="P7" s="193"/>
      <c r="Q7" s="167"/>
      <c r="R7" s="167"/>
    </row>
    <row r="8" spans="1:16" s="127" customFormat="1" ht="12.75">
      <c r="A8" s="293" t="str">
        <f>'справка № 1ДФ-БАЛАНС'!A5</f>
        <v>Отчетен период: 30.09.2006 г.</v>
      </c>
      <c r="B8" s="294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92"/>
    </row>
    <row r="9" spans="1:16" s="127" customFormat="1" ht="12.75">
      <c r="A9" s="168"/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92"/>
    </row>
    <row r="10" spans="1:16" ht="12.75">
      <c r="A10" s="126"/>
      <c r="B10" s="138"/>
      <c r="C10" s="169"/>
      <c r="D10" s="126"/>
      <c r="E10" s="126"/>
      <c r="F10" s="126"/>
      <c r="G10" s="126"/>
      <c r="H10" s="126"/>
      <c r="I10" s="170"/>
      <c r="J10" s="171" t="s">
        <v>116</v>
      </c>
      <c r="K10" s="171"/>
      <c r="L10" s="171"/>
      <c r="M10" s="171"/>
      <c r="N10" s="126"/>
      <c r="P10" s="194" t="s">
        <v>93</v>
      </c>
    </row>
    <row r="11" spans="1:17" s="144" customFormat="1" ht="26.25" customHeight="1">
      <c r="A11" s="310" t="s">
        <v>118</v>
      </c>
      <c r="B11" s="310" t="s">
        <v>145</v>
      </c>
      <c r="C11" s="310"/>
      <c r="D11" s="310"/>
      <c r="E11" s="310"/>
      <c r="F11" s="310"/>
      <c r="G11" s="310"/>
      <c r="H11" s="310"/>
      <c r="I11" s="310"/>
      <c r="J11" s="310" t="s">
        <v>146</v>
      </c>
      <c r="K11" s="310"/>
      <c r="L11" s="310"/>
      <c r="M11" s="310"/>
      <c r="N11" s="310"/>
      <c r="O11" s="310"/>
      <c r="P11" s="287" t="s">
        <v>165</v>
      </c>
      <c r="Q11" s="299"/>
    </row>
    <row r="12" spans="1:17" s="144" customFormat="1" ht="12.75" customHeight="1">
      <c r="A12" s="295"/>
      <c r="B12" s="310" t="s">
        <v>157</v>
      </c>
      <c r="C12" s="291" t="s">
        <v>147</v>
      </c>
      <c r="D12" s="291" t="s">
        <v>148</v>
      </c>
      <c r="E12" s="291" t="s">
        <v>149</v>
      </c>
      <c r="F12" s="291" t="s">
        <v>155</v>
      </c>
      <c r="G12" s="291" t="s">
        <v>154</v>
      </c>
      <c r="H12" s="291" t="s">
        <v>153</v>
      </c>
      <c r="I12" s="291" t="s">
        <v>156</v>
      </c>
      <c r="J12" s="310" t="s">
        <v>163</v>
      </c>
      <c r="K12" s="292" t="s">
        <v>162</v>
      </c>
      <c r="L12" s="292"/>
      <c r="M12" s="292"/>
      <c r="N12" s="292"/>
      <c r="O12" s="310" t="s">
        <v>164</v>
      </c>
      <c r="P12" s="287"/>
      <c r="Q12" s="300"/>
    </row>
    <row r="13" spans="1:17" s="144" customFormat="1" ht="25.5" customHeight="1">
      <c r="A13" s="295"/>
      <c r="B13" s="310"/>
      <c r="C13" s="291"/>
      <c r="D13" s="291"/>
      <c r="E13" s="291"/>
      <c r="F13" s="291"/>
      <c r="G13" s="291"/>
      <c r="H13" s="291"/>
      <c r="I13" s="291"/>
      <c r="J13" s="310"/>
      <c r="K13" s="291" t="s">
        <v>150</v>
      </c>
      <c r="L13" s="291"/>
      <c r="M13" s="291" t="s">
        <v>151</v>
      </c>
      <c r="N13" s="291"/>
      <c r="O13" s="310"/>
      <c r="P13" s="287"/>
      <c r="Q13" s="300"/>
    </row>
    <row r="14" spans="1:17" s="144" customFormat="1" ht="8.25" customHeight="1">
      <c r="A14" s="295"/>
      <c r="B14" s="310"/>
      <c r="C14" s="291"/>
      <c r="D14" s="291"/>
      <c r="E14" s="291"/>
      <c r="F14" s="291"/>
      <c r="G14" s="291"/>
      <c r="H14" s="291"/>
      <c r="I14" s="291"/>
      <c r="J14" s="310"/>
      <c r="K14" s="295"/>
      <c r="L14" s="295"/>
      <c r="M14" s="295"/>
      <c r="N14" s="295"/>
      <c r="O14" s="310"/>
      <c r="P14" s="287"/>
      <c r="Q14" s="300"/>
    </row>
    <row r="15" spans="1:17" s="144" customFormat="1" ht="28.5" customHeight="1">
      <c r="A15" s="295"/>
      <c r="B15" s="310"/>
      <c r="C15" s="302"/>
      <c r="D15" s="302"/>
      <c r="E15" s="291"/>
      <c r="F15" s="302"/>
      <c r="G15" s="291"/>
      <c r="H15" s="291"/>
      <c r="I15" s="291"/>
      <c r="J15" s="301"/>
      <c r="K15" s="174" t="s">
        <v>78</v>
      </c>
      <c r="L15" s="174" t="s">
        <v>79</v>
      </c>
      <c r="M15" s="174" t="s">
        <v>78</v>
      </c>
      <c r="N15" s="174" t="s">
        <v>79</v>
      </c>
      <c r="O15" s="310"/>
      <c r="P15" s="287"/>
      <c r="Q15" s="300"/>
    </row>
    <row r="16" spans="1:16" s="175" customFormat="1" ht="17.25" customHeight="1">
      <c r="A16" s="172" t="s">
        <v>6</v>
      </c>
      <c r="B16" s="172">
        <v>1</v>
      </c>
      <c r="C16" s="172">
        <v>2</v>
      </c>
      <c r="D16" s="172">
        <v>3</v>
      </c>
      <c r="E16" s="173">
        <v>4</v>
      </c>
      <c r="F16" s="172">
        <v>5</v>
      </c>
      <c r="G16" s="173">
        <v>6</v>
      </c>
      <c r="H16" s="173">
        <v>7</v>
      </c>
      <c r="I16" s="173">
        <v>8</v>
      </c>
      <c r="J16" s="172">
        <v>10</v>
      </c>
      <c r="K16" s="173" t="s">
        <v>158</v>
      </c>
      <c r="L16" s="173" t="s">
        <v>159</v>
      </c>
      <c r="M16" s="173" t="s">
        <v>160</v>
      </c>
      <c r="N16" s="173" t="s">
        <v>161</v>
      </c>
      <c r="O16" s="173">
        <v>13</v>
      </c>
      <c r="P16" s="173">
        <v>14</v>
      </c>
    </row>
    <row r="17" spans="1:16" s="144" customFormat="1" ht="25.5" customHeight="1">
      <c r="A17" s="176" t="s">
        <v>224</v>
      </c>
      <c r="B17" s="177"/>
      <c r="C17" s="178" t="s">
        <v>116</v>
      </c>
      <c r="D17" s="178" t="s">
        <v>116</v>
      </c>
      <c r="E17" s="178"/>
      <c r="F17" s="178" t="s">
        <v>116</v>
      </c>
      <c r="G17" s="178"/>
      <c r="H17" s="178"/>
      <c r="I17" s="178"/>
      <c r="J17" s="199" t="s">
        <v>116</v>
      </c>
      <c r="K17" s="199" t="s">
        <v>116</v>
      </c>
      <c r="L17" s="199"/>
      <c r="M17" s="199"/>
      <c r="N17" s="199" t="s">
        <v>116</v>
      </c>
      <c r="O17" s="199" t="s">
        <v>116</v>
      </c>
      <c r="P17" s="248"/>
    </row>
    <row r="18" spans="1:16" s="144" customFormat="1" ht="21" customHeight="1">
      <c r="A18" s="179" t="s">
        <v>261</v>
      </c>
      <c r="B18" s="178"/>
      <c r="C18" s="178" t="s">
        <v>116</v>
      </c>
      <c r="D18" s="178" t="s">
        <v>116</v>
      </c>
      <c r="E18" s="178"/>
      <c r="F18" s="178" t="s">
        <v>116</v>
      </c>
      <c r="G18" s="178"/>
      <c r="H18" s="178"/>
      <c r="I18" s="178"/>
      <c r="J18" s="199" t="s">
        <v>116</v>
      </c>
      <c r="K18" s="199" t="s">
        <v>116</v>
      </c>
      <c r="L18" s="199"/>
      <c r="M18" s="199"/>
      <c r="N18" s="199" t="s">
        <v>116</v>
      </c>
      <c r="O18" s="199" t="s">
        <v>116</v>
      </c>
      <c r="P18" s="248"/>
    </row>
    <row r="19" spans="1:16" s="144" customFormat="1" ht="12.75">
      <c r="A19" s="178" t="s">
        <v>225</v>
      </c>
      <c r="B19" s="178"/>
      <c r="C19" s="178" t="s">
        <v>116</v>
      </c>
      <c r="D19" s="178" t="s">
        <v>116</v>
      </c>
      <c r="E19" s="178"/>
      <c r="F19" s="178" t="s">
        <v>116</v>
      </c>
      <c r="G19" s="178"/>
      <c r="H19" s="178"/>
      <c r="I19" s="178"/>
      <c r="J19" s="199" t="s">
        <v>116</v>
      </c>
      <c r="K19" s="199" t="s">
        <v>116</v>
      </c>
      <c r="L19" s="199"/>
      <c r="M19" s="199"/>
      <c r="N19" s="199" t="s">
        <v>116</v>
      </c>
      <c r="O19" s="199" t="s">
        <v>116</v>
      </c>
      <c r="P19" s="248"/>
    </row>
    <row r="20" spans="1:16" s="180" customFormat="1" ht="18" customHeight="1">
      <c r="A20" s="178" t="s">
        <v>152</v>
      </c>
      <c r="B20" s="178"/>
      <c r="C20" s="176"/>
      <c r="D20" s="176"/>
      <c r="E20" s="176"/>
      <c r="F20" s="176"/>
      <c r="G20" s="176"/>
      <c r="H20" s="176"/>
      <c r="I20" s="176"/>
      <c r="J20" s="181"/>
      <c r="K20" s="181"/>
      <c r="L20" s="181"/>
      <c r="M20" s="181"/>
      <c r="N20" s="181"/>
      <c r="O20" s="181"/>
      <c r="P20" s="249"/>
    </row>
    <row r="21" spans="1:16" s="180" customFormat="1" ht="12.75">
      <c r="A21" s="178" t="s">
        <v>226</v>
      </c>
      <c r="B21" s="178"/>
      <c r="C21" s="176"/>
      <c r="D21" s="176"/>
      <c r="E21" s="176"/>
      <c r="F21" s="176"/>
      <c r="G21" s="176"/>
      <c r="H21" s="176"/>
      <c r="I21" s="178"/>
      <c r="J21" s="199"/>
      <c r="K21" s="199"/>
      <c r="L21" s="199"/>
      <c r="M21" s="199"/>
      <c r="N21" s="199"/>
      <c r="O21" s="199"/>
      <c r="P21" s="101"/>
    </row>
    <row r="22" spans="1:16" s="144" customFormat="1" ht="12.75">
      <c r="A22" s="178" t="s">
        <v>304</v>
      </c>
      <c r="B22" s="178"/>
      <c r="C22" s="178"/>
      <c r="D22" s="178"/>
      <c r="E22" s="178"/>
      <c r="F22" s="178"/>
      <c r="G22" s="178"/>
      <c r="H22" s="178"/>
      <c r="I22" s="178"/>
      <c r="J22" s="199"/>
      <c r="K22" s="199"/>
      <c r="L22" s="199"/>
      <c r="M22" s="199"/>
      <c r="N22" s="199"/>
      <c r="O22" s="199"/>
      <c r="P22" s="101"/>
    </row>
    <row r="23" spans="1:16" s="144" customFormat="1" ht="12.75">
      <c r="A23" s="181" t="s">
        <v>231</v>
      </c>
      <c r="B23" s="177"/>
      <c r="C23" s="178" t="s">
        <v>116</v>
      </c>
      <c r="D23" s="178" t="s">
        <v>116</v>
      </c>
      <c r="E23" s="178"/>
      <c r="F23" s="178" t="s">
        <v>116</v>
      </c>
      <c r="G23" s="178"/>
      <c r="H23" s="178"/>
      <c r="I23" s="178"/>
      <c r="J23" s="199">
        <f>SUM(J18:J22)</f>
        <v>0</v>
      </c>
      <c r="K23" s="199">
        <f aca="true" t="shared" si="0" ref="K23:P23">SUM(K18:K22)</f>
        <v>0</v>
      </c>
      <c r="L23" s="199">
        <f t="shared" si="0"/>
        <v>0</v>
      </c>
      <c r="M23" s="199">
        <f t="shared" si="0"/>
        <v>0</v>
      </c>
      <c r="N23" s="199">
        <f t="shared" si="0"/>
        <v>0</v>
      </c>
      <c r="O23" s="199">
        <f t="shared" si="0"/>
        <v>0</v>
      </c>
      <c r="P23" s="199">
        <f t="shared" si="0"/>
        <v>0</v>
      </c>
    </row>
    <row r="24" spans="1:16" s="144" customFormat="1" ht="33" customHeight="1">
      <c r="A24" s="182" t="s">
        <v>227</v>
      </c>
      <c r="B24" s="183"/>
      <c r="C24" s="178" t="s">
        <v>116</v>
      </c>
      <c r="D24" s="178" t="s">
        <v>116</v>
      </c>
      <c r="E24" s="178"/>
      <c r="F24" s="178" t="s">
        <v>116</v>
      </c>
      <c r="G24" s="178"/>
      <c r="H24" s="178"/>
      <c r="I24" s="178"/>
      <c r="J24" s="199" t="s">
        <v>116</v>
      </c>
      <c r="K24" s="199" t="s">
        <v>116</v>
      </c>
      <c r="L24" s="199"/>
      <c r="M24" s="199"/>
      <c r="N24" s="199" t="s">
        <v>116</v>
      </c>
      <c r="O24" s="199" t="s">
        <v>116</v>
      </c>
      <c r="P24" s="101"/>
    </row>
    <row r="25" spans="1:16" s="144" customFormat="1" ht="15.75" customHeight="1">
      <c r="A25" s="178" t="s">
        <v>261</v>
      </c>
      <c r="B25" s="178"/>
      <c r="C25" s="178" t="s">
        <v>116</v>
      </c>
      <c r="D25" s="178" t="s">
        <v>116</v>
      </c>
      <c r="E25" s="178"/>
      <c r="F25" s="178" t="s">
        <v>116</v>
      </c>
      <c r="G25" s="178"/>
      <c r="H25" s="178"/>
      <c r="I25" s="178"/>
      <c r="J25" s="199" t="s">
        <v>116</v>
      </c>
      <c r="K25" s="199" t="s">
        <v>116</v>
      </c>
      <c r="L25" s="199"/>
      <c r="M25" s="199"/>
      <c r="N25" s="199" t="s">
        <v>116</v>
      </c>
      <c r="O25" s="199" t="s">
        <v>116</v>
      </c>
      <c r="P25" s="101"/>
    </row>
    <row r="26" spans="1:16" s="144" customFormat="1" ht="12.75">
      <c r="A26" s="178" t="s">
        <v>228</v>
      </c>
      <c r="B26" s="178"/>
      <c r="C26" s="178" t="s">
        <v>116</v>
      </c>
      <c r="D26" s="178" t="s">
        <v>116</v>
      </c>
      <c r="E26" s="178"/>
      <c r="F26" s="178" t="s">
        <v>116</v>
      </c>
      <c r="G26" s="178"/>
      <c r="H26" s="178"/>
      <c r="I26" s="178"/>
      <c r="J26" s="217" t="s">
        <v>116</v>
      </c>
      <c r="K26" s="217" t="s">
        <v>116</v>
      </c>
      <c r="L26" s="217"/>
      <c r="M26" s="217"/>
      <c r="N26" s="217" t="s">
        <v>116</v>
      </c>
      <c r="O26" s="217" t="s">
        <v>116</v>
      </c>
      <c r="P26" s="101"/>
    </row>
    <row r="27" spans="1:16" s="144" customFormat="1" ht="15" customHeight="1">
      <c r="A27" s="178" t="s">
        <v>229</v>
      </c>
      <c r="B27" s="178"/>
      <c r="C27" s="178" t="s">
        <v>116</v>
      </c>
      <c r="D27" s="178" t="s">
        <v>116</v>
      </c>
      <c r="E27" s="178"/>
      <c r="F27" s="178" t="s">
        <v>116</v>
      </c>
      <c r="G27" s="178"/>
      <c r="H27" s="178"/>
      <c r="I27" s="178"/>
      <c r="J27" s="217" t="s">
        <v>116</v>
      </c>
      <c r="K27" s="217" t="s">
        <v>116</v>
      </c>
      <c r="L27" s="217"/>
      <c r="M27" s="217"/>
      <c r="N27" s="217" t="s">
        <v>116</v>
      </c>
      <c r="O27" s="217" t="s">
        <v>116</v>
      </c>
      <c r="P27" s="101"/>
    </row>
    <row r="28" spans="1:16" s="144" customFormat="1" ht="30.75" customHeight="1">
      <c r="A28" s="178" t="s">
        <v>305</v>
      </c>
      <c r="B28" s="178"/>
      <c r="C28" s="178"/>
      <c r="D28" s="178"/>
      <c r="E28" s="178"/>
      <c r="F28" s="178"/>
      <c r="G28" s="178"/>
      <c r="H28" s="178"/>
      <c r="I28" s="178"/>
      <c r="J28" s="217"/>
      <c r="K28" s="217"/>
      <c r="L28" s="217"/>
      <c r="M28" s="217"/>
      <c r="N28" s="217"/>
      <c r="O28" s="217"/>
      <c r="P28" s="101"/>
    </row>
    <row r="29" spans="1:16" s="144" customFormat="1" ht="15" customHeight="1">
      <c r="A29" s="178" t="s">
        <v>230</v>
      </c>
      <c r="B29" s="178"/>
      <c r="C29" s="178"/>
      <c r="D29" s="178"/>
      <c r="E29" s="178"/>
      <c r="F29" s="178"/>
      <c r="G29" s="178"/>
      <c r="H29" s="178"/>
      <c r="I29" s="178"/>
      <c r="J29" s="217"/>
      <c r="K29" s="217"/>
      <c r="L29" s="217"/>
      <c r="M29" s="217"/>
      <c r="N29" s="217"/>
      <c r="O29" s="217"/>
      <c r="P29" s="101"/>
    </row>
    <row r="30" spans="1:16" s="144" customFormat="1" ht="29.25" customHeight="1">
      <c r="A30" s="178" t="s">
        <v>306</v>
      </c>
      <c r="B30" s="178"/>
      <c r="C30" s="178"/>
      <c r="D30" s="178"/>
      <c r="E30" s="178"/>
      <c r="F30" s="178"/>
      <c r="G30" s="178"/>
      <c r="H30" s="178"/>
      <c r="I30" s="178"/>
      <c r="J30" s="217"/>
      <c r="K30" s="217"/>
      <c r="L30" s="217"/>
      <c r="M30" s="217"/>
      <c r="N30" s="217"/>
      <c r="O30" s="217"/>
      <c r="P30" s="101"/>
    </row>
    <row r="31" spans="1:18" s="144" customFormat="1" ht="12.75">
      <c r="A31" s="121" t="s">
        <v>307</v>
      </c>
      <c r="B31" s="178"/>
      <c r="C31" s="178" t="s">
        <v>116</v>
      </c>
      <c r="D31" s="178" t="s">
        <v>116</v>
      </c>
      <c r="E31" s="178"/>
      <c r="F31" s="178" t="s">
        <v>116</v>
      </c>
      <c r="G31" s="178"/>
      <c r="H31" s="178"/>
      <c r="I31" s="178"/>
      <c r="J31" s="217">
        <f>SUM(J25:J30)</f>
        <v>0</v>
      </c>
      <c r="K31" s="217">
        <f aca="true" t="shared" si="1" ref="K31:P31">SUM(K25:K30)</f>
        <v>0</v>
      </c>
      <c r="L31" s="217">
        <f t="shared" si="1"/>
        <v>0</v>
      </c>
      <c r="M31" s="217">
        <f t="shared" si="1"/>
        <v>0</v>
      </c>
      <c r="N31" s="217">
        <f t="shared" si="1"/>
        <v>0</v>
      </c>
      <c r="O31" s="217">
        <f t="shared" si="1"/>
        <v>0</v>
      </c>
      <c r="P31" s="217">
        <f t="shared" si="1"/>
        <v>0</v>
      </c>
      <c r="Q31" s="218"/>
      <c r="R31" s="218"/>
    </row>
    <row r="32" spans="1:15" ht="49.5" customHeight="1">
      <c r="A32" s="296" t="s">
        <v>262</v>
      </c>
      <c r="B32" s="297"/>
      <c r="C32" s="297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124"/>
    </row>
    <row r="33" spans="1:15" ht="12.75" customHeight="1">
      <c r="A33" s="124" t="str">
        <f>'справка № 1ДФ-БАЛАНС'!A42</f>
        <v>Дата: 20.10.2006</v>
      </c>
      <c r="B33" s="124"/>
      <c r="C33" s="125"/>
      <c r="D33" s="126"/>
      <c r="E33" s="51"/>
      <c r="F33" s="126"/>
      <c r="G33" s="126"/>
      <c r="H33" s="126"/>
      <c r="I33" s="126"/>
      <c r="J33" s="297"/>
      <c r="K33" s="298"/>
      <c r="L33" s="298"/>
      <c r="M33" s="298"/>
      <c r="N33" s="298"/>
      <c r="O33" s="126"/>
    </row>
    <row r="34" spans="1:16" s="144" customFormat="1" ht="12">
      <c r="A34" s="143"/>
      <c r="B34" s="143"/>
      <c r="C34" s="143"/>
      <c r="D34" s="143"/>
      <c r="E34" s="143"/>
      <c r="F34" s="143"/>
      <c r="G34" s="143"/>
      <c r="H34" s="143"/>
      <c r="I34" s="143"/>
      <c r="J34" s="143"/>
      <c r="K34" s="184"/>
      <c r="L34" s="184"/>
      <c r="M34" s="184"/>
      <c r="P34" s="196"/>
    </row>
    <row r="35" spans="1:16" s="144" customFormat="1" ht="12.75">
      <c r="A35" s="138">
        <f>'справка № 1ДФ-БАЛАНС'!A43</f>
        <v>0</v>
      </c>
      <c r="B35" s="143"/>
      <c r="C35" s="143"/>
      <c r="D35" s="143"/>
      <c r="E35" s="143"/>
      <c r="G35" s="143"/>
      <c r="H35" s="143"/>
      <c r="I35" s="143"/>
      <c r="J35" s="138"/>
      <c r="K35" s="184"/>
      <c r="L35" s="184"/>
      <c r="M35" s="184"/>
      <c r="P35" s="196"/>
    </row>
    <row r="36" spans="1:16" s="144" customFormat="1" ht="12">
      <c r="A36" s="144" t="str">
        <f>'справка № 1ДФ-БАЛАНС'!A44</f>
        <v>Гл.счетоводител: Елеонора Стоева</v>
      </c>
      <c r="J36" s="144" t="str">
        <f>'справка № 1ДФ-БАЛАНС'!D44</f>
        <v>Ръководител: Огнян Калев</v>
      </c>
      <c r="K36" s="185"/>
      <c r="L36" s="185"/>
      <c r="M36" s="185"/>
      <c r="P36" s="196"/>
    </row>
    <row r="37" spans="11:16" s="144" customFormat="1" ht="12">
      <c r="K37" s="185"/>
      <c r="L37" s="185"/>
      <c r="M37" s="185"/>
      <c r="P37" s="196"/>
    </row>
    <row r="38" spans="11:16" s="144" customFormat="1" ht="12">
      <c r="K38" s="185"/>
      <c r="L38" s="185"/>
      <c r="M38" s="185"/>
      <c r="P38" s="196"/>
    </row>
    <row r="39" spans="11:16" s="144" customFormat="1" ht="12">
      <c r="K39" s="185"/>
      <c r="L39" s="185"/>
      <c r="M39" s="185"/>
      <c r="P39" s="196"/>
    </row>
    <row r="40" spans="11:16" s="144" customFormat="1" ht="12">
      <c r="K40" s="185"/>
      <c r="L40" s="185"/>
      <c r="M40" s="185"/>
      <c r="P40" s="196"/>
    </row>
    <row r="41" spans="11:16" s="144" customFormat="1" ht="12">
      <c r="K41" s="185"/>
      <c r="L41" s="185"/>
      <c r="M41" s="185"/>
      <c r="P41" s="196"/>
    </row>
    <row r="42" spans="11:16" s="144" customFormat="1" ht="12">
      <c r="K42" s="185"/>
      <c r="L42" s="185"/>
      <c r="M42" s="185"/>
      <c r="P42" s="196"/>
    </row>
    <row r="43" spans="11:16" s="144" customFormat="1" ht="12">
      <c r="K43" s="185"/>
      <c r="L43" s="185"/>
      <c r="M43" s="185"/>
      <c r="P43" s="196"/>
    </row>
    <row r="44" spans="6:16" s="144" customFormat="1" ht="12">
      <c r="F44" s="143"/>
      <c r="G44" s="143"/>
      <c r="H44" s="143"/>
      <c r="I44" s="143"/>
      <c r="K44" s="185"/>
      <c r="L44" s="185"/>
      <c r="M44" s="185"/>
      <c r="P44" s="196"/>
    </row>
    <row r="45" spans="11:16" s="144" customFormat="1" ht="12">
      <c r="K45" s="185"/>
      <c r="L45" s="185"/>
      <c r="M45" s="185"/>
      <c r="P45" s="196"/>
    </row>
    <row r="46" spans="11:16" s="144" customFormat="1" ht="12">
      <c r="K46" s="185"/>
      <c r="L46" s="185"/>
      <c r="M46" s="185"/>
      <c r="P46" s="196"/>
    </row>
    <row r="47" spans="11:16" s="144" customFormat="1" ht="12">
      <c r="K47" s="185"/>
      <c r="L47" s="185"/>
      <c r="M47" s="185"/>
      <c r="P47" s="196"/>
    </row>
    <row r="48" spans="11:16" s="144" customFormat="1" ht="12">
      <c r="K48" s="185"/>
      <c r="L48" s="185"/>
      <c r="M48" s="185"/>
      <c r="P48" s="196"/>
    </row>
    <row r="49" spans="11:16" s="144" customFormat="1" ht="12">
      <c r="K49" s="185"/>
      <c r="L49" s="185"/>
      <c r="M49" s="185"/>
      <c r="P49" s="196"/>
    </row>
    <row r="50" spans="11:16" s="144" customFormat="1" ht="12">
      <c r="K50" s="185"/>
      <c r="L50" s="185"/>
      <c r="M50" s="185"/>
      <c r="P50" s="196"/>
    </row>
    <row r="51" spans="11:16" s="144" customFormat="1" ht="12">
      <c r="K51" s="185"/>
      <c r="L51" s="185"/>
      <c r="M51" s="185"/>
      <c r="P51" s="196"/>
    </row>
    <row r="52" spans="11:16" s="144" customFormat="1" ht="12">
      <c r="K52" s="185"/>
      <c r="L52" s="185"/>
      <c r="M52" s="185"/>
      <c r="P52" s="196"/>
    </row>
    <row r="53" spans="11:16" s="144" customFormat="1" ht="12">
      <c r="K53" s="185"/>
      <c r="L53" s="185"/>
      <c r="M53" s="185"/>
      <c r="P53" s="196"/>
    </row>
    <row r="54" spans="11:16" s="144" customFormat="1" ht="12">
      <c r="K54" s="185"/>
      <c r="L54" s="185"/>
      <c r="M54" s="185"/>
      <c r="P54" s="196"/>
    </row>
    <row r="55" spans="11:16" s="144" customFormat="1" ht="12">
      <c r="K55" s="185"/>
      <c r="L55" s="185"/>
      <c r="M55" s="185"/>
      <c r="P55" s="196"/>
    </row>
    <row r="56" spans="11:16" s="144" customFormat="1" ht="12">
      <c r="K56" s="185"/>
      <c r="L56" s="185"/>
      <c r="M56" s="185"/>
      <c r="P56" s="196"/>
    </row>
    <row r="57" spans="11:16" s="144" customFormat="1" ht="12">
      <c r="K57" s="185"/>
      <c r="L57" s="185"/>
      <c r="M57" s="185"/>
      <c r="P57" s="196"/>
    </row>
    <row r="58" spans="11:16" s="144" customFormat="1" ht="12">
      <c r="K58" s="185"/>
      <c r="L58" s="185"/>
      <c r="M58" s="185"/>
      <c r="P58" s="196"/>
    </row>
    <row r="59" spans="11:16" s="144" customFormat="1" ht="12">
      <c r="K59" s="185"/>
      <c r="L59" s="185"/>
      <c r="M59" s="185"/>
      <c r="P59" s="196"/>
    </row>
    <row r="60" spans="11:16" s="144" customFormat="1" ht="12">
      <c r="K60" s="185"/>
      <c r="L60" s="185"/>
      <c r="M60" s="185"/>
      <c r="P60" s="196"/>
    </row>
    <row r="61" spans="11:16" s="144" customFormat="1" ht="12">
      <c r="K61" s="185"/>
      <c r="L61" s="185"/>
      <c r="M61" s="185"/>
      <c r="P61" s="196"/>
    </row>
    <row r="62" spans="11:16" s="144" customFormat="1" ht="12">
      <c r="K62" s="185"/>
      <c r="L62" s="185"/>
      <c r="M62" s="185"/>
      <c r="P62" s="196"/>
    </row>
    <row r="63" spans="11:16" s="144" customFormat="1" ht="12">
      <c r="K63" s="185"/>
      <c r="L63" s="185"/>
      <c r="M63" s="185"/>
      <c r="P63" s="196"/>
    </row>
    <row r="64" spans="11:16" s="144" customFormat="1" ht="12">
      <c r="K64" s="185"/>
      <c r="L64" s="185"/>
      <c r="M64" s="185"/>
      <c r="P64" s="196"/>
    </row>
    <row r="65" spans="11:16" s="144" customFormat="1" ht="12">
      <c r="K65" s="185"/>
      <c r="L65" s="185"/>
      <c r="M65" s="185"/>
      <c r="P65" s="196"/>
    </row>
    <row r="66" spans="11:16" s="144" customFormat="1" ht="12">
      <c r="K66" s="185"/>
      <c r="L66" s="185"/>
      <c r="M66" s="185"/>
      <c r="P66" s="196"/>
    </row>
    <row r="67" spans="11:16" s="144" customFormat="1" ht="12">
      <c r="K67" s="185"/>
      <c r="L67" s="185"/>
      <c r="M67" s="185"/>
      <c r="P67" s="196"/>
    </row>
    <row r="68" spans="11:16" s="144" customFormat="1" ht="12">
      <c r="K68" s="185"/>
      <c r="L68" s="185"/>
      <c r="M68" s="185"/>
      <c r="P68" s="196"/>
    </row>
    <row r="69" spans="11:16" s="144" customFormat="1" ht="12">
      <c r="K69" s="185"/>
      <c r="L69" s="185"/>
      <c r="M69" s="185"/>
      <c r="P69" s="196"/>
    </row>
    <row r="70" spans="11:16" s="144" customFormat="1" ht="12">
      <c r="K70" s="185"/>
      <c r="L70" s="185"/>
      <c r="M70" s="185"/>
      <c r="P70" s="196"/>
    </row>
    <row r="71" spans="11:16" s="144" customFormat="1" ht="12">
      <c r="K71" s="185"/>
      <c r="L71" s="185"/>
      <c r="M71" s="185"/>
      <c r="P71" s="196"/>
    </row>
  </sheetData>
  <mergeCells count="26">
    <mergeCell ref="O1:P1"/>
    <mergeCell ref="K13:L14"/>
    <mergeCell ref="M13:N14"/>
    <mergeCell ref="G4:I4"/>
    <mergeCell ref="P11:P15"/>
    <mergeCell ref="O12:O15"/>
    <mergeCell ref="M1:N1"/>
    <mergeCell ref="J6:L6"/>
    <mergeCell ref="H12:H15"/>
    <mergeCell ref="G12:G15"/>
    <mergeCell ref="A32:N32"/>
    <mergeCell ref="J33:N33"/>
    <mergeCell ref="Q11:Q15"/>
    <mergeCell ref="J12:J15"/>
    <mergeCell ref="B11:I11"/>
    <mergeCell ref="J11:O11"/>
    <mergeCell ref="F12:F15"/>
    <mergeCell ref="C12:C15"/>
    <mergeCell ref="D12:D15"/>
    <mergeCell ref="E12:E15"/>
    <mergeCell ref="A6:C6"/>
    <mergeCell ref="I12:I15"/>
    <mergeCell ref="K12:N12"/>
    <mergeCell ref="A8:B8"/>
    <mergeCell ref="A11:A15"/>
    <mergeCell ref="B12:B15"/>
  </mergeCells>
  <printOptions/>
  <pageMargins left="0.2362204724409449" right="0.2755905511811024" top="0.7874015748031497" bottom="0.3937007874015748" header="0.15748031496062992" footer="0.1968503937007874"/>
  <pageSetup fitToWidth="4" horizontalDpi="300" verticalDpi="300" orientation="landscape" paperSize="9" scale="80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10">
      <selection activeCell="A8" sqref="A8:C8"/>
    </sheetView>
  </sheetViews>
  <sheetFormatPr defaultColWidth="9.140625" defaultRowHeight="12.75"/>
  <cols>
    <col min="1" max="1" width="30.7109375" style="94" customWidth="1"/>
    <col min="2" max="3" width="10.7109375" style="94" customWidth="1"/>
    <col min="4" max="4" width="13.140625" style="94" customWidth="1"/>
    <col min="5" max="16384" width="9.140625" style="94" customWidth="1"/>
  </cols>
  <sheetData>
    <row r="1" spans="2:5" ht="24" customHeight="1">
      <c r="B1" s="95"/>
      <c r="C1" s="95"/>
      <c r="D1" s="350"/>
      <c r="E1" s="351"/>
    </row>
    <row r="2" spans="1:4" ht="12.75">
      <c r="A2" s="96"/>
      <c r="B2" s="95"/>
      <c r="C2" s="355" t="s">
        <v>233</v>
      </c>
      <c r="D2" s="356"/>
    </row>
    <row r="3" spans="1:4" ht="12.75">
      <c r="A3" s="96"/>
      <c r="B3" s="95"/>
      <c r="C3" s="97"/>
      <c r="D3" s="98"/>
    </row>
    <row r="4" spans="1:4" ht="14.25">
      <c r="A4" s="96"/>
      <c r="B4" s="99" t="s">
        <v>143</v>
      </c>
      <c r="C4" s="95"/>
      <c r="D4" s="95"/>
    </row>
    <row r="5" spans="1:5" ht="14.25">
      <c r="A5" s="352" t="s">
        <v>323</v>
      </c>
      <c r="B5" s="352"/>
      <c r="C5" s="353"/>
      <c r="D5" s="354"/>
      <c r="E5" s="354"/>
    </row>
    <row r="6" spans="1:5" ht="14.25">
      <c r="A6" s="223"/>
      <c r="B6" s="223"/>
      <c r="C6" s="224"/>
      <c r="D6" s="68"/>
      <c r="E6" s="68"/>
    </row>
    <row r="7" ht="12.75" customHeight="1"/>
    <row r="8" spans="1:6" ht="14.25" customHeight="1">
      <c r="A8" s="318" t="str">
        <f>'справка № 1ДФ-БАЛАНС'!A4:B4</f>
        <v>Наименование  : АГРО ФИНАНС АДСИЦ</v>
      </c>
      <c r="B8" s="318"/>
      <c r="C8" s="318"/>
      <c r="D8" s="323" t="str">
        <f>'справка № 1ДФ-БАЛАНС'!D4</f>
        <v>ЕИК по БУЛСТАТ:175 038 005</v>
      </c>
      <c r="E8" s="323"/>
      <c r="F8" s="323"/>
    </row>
    <row r="9" spans="1:5" ht="14.25" customHeight="1">
      <c r="A9" s="109"/>
      <c r="B9" s="109"/>
      <c r="C9" s="109"/>
      <c r="D9" s="189"/>
      <c r="E9" s="189"/>
    </row>
    <row r="10" spans="1:4" ht="12.75">
      <c r="A10" s="246" t="str">
        <f>'справка № 1ДФ-БАЛАНС'!A5</f>
        <v>Отчетен период: 30.09.2006 г.</v>
      </c>
      <c r="B10" s="44"/>
      <c r="C10" s="95"/>
      <c r="D10" s="95"/>
    </row>
    <row r="11" spans="1:4" ht="12.75">
      <c r="A11" s="56"/>
      <c r="B11" s="3"/>
      <c r="C11" s="3"/>
      <c r="D11" s="18" t="s">
        <v>93</v>
      </c>
    </row>
    <row r="12" spans="1:4" ht="27.75" customHeight="1">
      <c r="A12" s="348" t="s">
        <v>178</v>
      </c>
      <c r="B12" s="324" t="s">
        <v>179</v>
      </c>
      <c r="C12" s="324"/>
      <c r="D12" s="324" t="s">
        <v>180</v>
      </c>
    </row>
    <row r="13" spans="1:4" ht="38.25" customHeight="1">
      <c r="A13" s="349"/>
      <c r="B13" s="45" t="s">
        <v>181</v>
      </c>
      <c r="C13" s="45" t="s">
        <v>182</v>
      </c>
      <c r="D13" s="324"/>
    </row>
    <row r="14" spans="1:4" ht="12.75">
      <c r="A14" s="100" t="s">
        <v>6</v>
      </c>
      <c r="B14" s="49">
        <v>1</v>
      </c>
      <c r="C14" s="49">
        <v>3</v>
      </c>
      <c r="D14" s="49">
        <v>4</v>
      </c>
    </row>
    <row r="15" spans="1:4" ht="12.75">
      <c r="A15" s="92" t="s">
        <v>234</v>
      </c>
      <c r="B15" s="39" t="s">
        <v>116</v>
      </c>
      <c r="C15" s="39"/>
      <c r="D15" s="247" t="s">
        <v>116</v>
      </c>
    </row>
    <row r="16" spans="1:4" ht="25.5">
      <c r="A16" s="53" t="s">
        <v>308</v>
      </c>
      <c r="B16" s="52"/>
      <c r="C16" s="52"/>
      <c r="D16" s="247" t="s">
        <v>116</v>
      </c>
    </row>
    <row r="17" spans="1:4" ht="12.75">
      <c r="A17" s="91" t="s">
        <v>309</v>
      </c>
      <c r="B17" s="52"/>
      <c r="C17" s="52"/>
      <c r="D17" s="247"/>
    </row>
    <row r="18" spans="1:4" ht="25.5">
      <c r="A18" s="53" t="s">
        <v>316</v>
      </c>
      <c r="B18" s="52"/>
      <c r="C18" s="52"/>
      <c r="D18" s="247" t="s">
        <v>116</v>
      </c>
    </row>
    <row r="19" spans="1:4" ht="12.75">
      <c r="A19" s="91" t="s">
        <v>310</v>
      </c>
      <c r="B19" s="52"/>
      <c r="C19" s="52"/>
      <c r="D19" s="247"/>
    </row>
    <row r="20" spans="1:4" ht="25.5">
      <c r="A20" s="53" t="s">
        <v>311</v>
      </c>
      <c r="B20" s="52"/>
      <c r="C20" s="52"/>
      <c r="D20" s="247"/>
    </row>
    <row r="21" spans="1:4" ht="12.75">
      <c r="A21" s="91" t="s">
        <v>312</v>
      </c>
      <c r="B21" s="52"/>
      <c r="C21" s="52"/>
      <c r="D21" s="247"/>
    </row>
    <row r="22" spans="1:4" ht="12.75">
      <c r="A22" s="53" t="s">
        <v>314</v>
      </c>
      <c r="B22" s="52"/>
      <c r="C22" s="52"/>
      <c r="D22" s="247"/>
    </row>
    <row r="23" spans="1:4" ht="12.75">
      <c r="A23" s="91" t="s">
        <v>313</v>
      </c>
      <c r="B23" s="52"/>
      <c r="C23" s="52"/>
      <c r="D23" s="247"/>
    </row>
    <row r="24" spans="1:4" ht="14.25" customHeight="1">
      <c r="A24" s="284" t="s">
        <v>315</v>
      </c>
      <c r="B24" s="52"/>
      <c r="C24" s="217">
        <f>SUM(C23:C23)</f>
        <v>0</v>
      </c>
      <c r="D24" s="250"/>
    </row>
    <row r="25" spans="1:4" ht="12.75">
      <c r="A25" s="53"/>
      <c r="B25" s="39"/>
      <c r="C25" s="39"/>
      <c r="D25" s="52" t="s">
        <v>116</v>
      </c>
    </row>
    <row r="26" spans="1:4" ht="12.75">
      <c r="A26" s="92" t="s">
        <v>235</v>
      </c>
      <c r="B26" s="39" t="s">
        <v>116</v>
      </c>
      <c r="C26" s="39"/>
      <c r="D26" s="52" t="s">
        <v>116</v>
      </c>
    </row>
    <row r="27" spans="1:4" ht="25.5">
      <c r="A27" s="53" t="s">
        <v>308</v>
      </c>
      <c r="B27" s="52"/>
      <c r="C27" s="52"/>
      <c r="D27" s="101"/>
    </row>
    <row r="28" spans="1:4" ht="12.75">
      <c r="A28" s="91" t="s">
        <v>309</v>
      </c>
      <c r="B28" s="52"/>
      <c r="C28" s="52"/>
      <c r="D28" s="52"/>
    </row>
    <row r="29" spans="1:4" ht="25.5">
      <c r="A29" s="53" t="s">
        <v>316</v>
      </c>
      <c r="B29" s="52"/>
      <c r="C29" s="52"/>
      <c r="D29" s="101"/>
    </row>
    <row r="30" spans="1:4" ht="12.75">
      <c r="A30" s="91" t="s">
        <v>310</v>
      </c>
      <c r="B30" s="52"/>
      <c r="C30" s="52"/>
      <c r="D30" s="39"/>
    </row>
    <row r="31" spans="1:4" ht="25.5">
      <c r="A31" s="53" t="s">
        <v>311</v>
      </c>
      <c r="B31" s="52"/>
      <c r="C31" s="52"/>
      <c r="D31" s="39"/>
    </row>
    <row r="32" spans="1:4" ht="12.75">
      <c r="A32" s="91" t="s">
        <v>312</v>
      </c>
      <c r="B32" s="52"/>
      <c r="C32" s="52"/>
      <c r="D32" s="39"/>
    </row>
    <row r="33" spans="1:4" ht="12.75">
      <c r="A33" s="53" t="s">
        <v>314</v>
      </c>
      <c r="B33" s="52"/>
      <c r="C33" s="52"/>
      <c r="D33" s="39"/>
    </row>
    <row r="34" spans="1:4" ht="12.75">
      <c r="A34" s="91" t="s">
        <v>313</v>
      </c>
      <c r="B34" s="52"/>
      <c r="C34" s="52"/>
      <c r="D34" s="39"/>
    </row>
    <row r="35" spans="1:4" ht="12.75">
      <c r="A35" s="91"/>
      <c r="B35" s="52"/>
      <c r="C35" s="52"/>
      <c r="D35" s="39"/>
    </row>
    <row r="36" spans="1:4" ht="15.75" customHeight="1">
      <c r="A36" s="91" t="s">
        <v>317</v>
      </c>
      <c r="B36" s="52"/>
      <c r="C36" s="52">
        <f>C34+C32+C30+C28</f>
        <v>0</v>
      </c>
      <c r="D36" s="39"/>
    </row>
    <row r="37" spans="1:4" ht="12.75">
      <c r="A37" s="102"/>
      <c r="B37" s="16"/>
      <c r="C37" s="16"/>
      <c r="D37" s="16"/>
    </row>
    <row r="38" spans="1:11" s="3" customFormat="1" ht="12.75" customHeight="1">
      <c r="A38" s="124" t="str">
        <f>'справка № 1ДФ-БАЛАНС'!A42</f>
        <v>Дата: 20.10.2006</v>
      </c>
      <c r="B38" s="51"/>
      <c r="C38" s="19"/>
      <c r="D38" s="19"/>
      <c r="H38" s="105"/>
      <c r="I38" s="105"/>
      <c r="J38" s="105"/>
      <c r="K38" s="104"/>
    </row>
    <row r="39" spans="1:4" ht="12.75">
      <c r="A39" s="106" t="str">
        <f>'справка № 1ДФ-БАЛАНС'!A44</f>
        <v>Гл.счетоводител: Елеонора Стоева</v>
      </c>
      <c r="B39" s="3"/>
      <c r="C39" s="226" t="str">
        <f>'справка № 1ДФ-БАЛАНС'!D44</f>
        <v>Ръководител: Огнян Калев</v>
      </c>
      <c r="D39" s="3"/>
    </row>
    <row r="40" spans="2:4" ht="12.75">
      <c r="B40" s="56"/>
      <c r="C40" s="105"/>
      <c r="D40" s="16"/>
    </row>
  </sheetData>
  <mergeCells count="8">
    <mergeCell ref="D8:F8"/>
    <mergeCell ref="A12:A13"/>
    <mergeCell ref="D1:E1"/>
    <mergeCell ref="A5:E5"/>
    <mergeCell ref="C2:D2"/>
    <mergeCell ref="B12:C12"/>
    <mergeCell ref="D12:D13"/>
    <mergeCell ref="A8:C8"/>
  </mergeCells>
  <printOptions/>
  <pageMargins left="1.29" right="0.75" top="0.98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Ralica Peeva</cp:lastModifiedBy>
  <cp:lastPrinted>2006-10-12T09:36:52Z</cp:lastPrinted>
  <dcterms:created xsi:type="dcterms:W3CDTF">2004-03-04T10:58:58Z</dcterms:created>
  <dcterms:modified xsi:type="dcterms:W3CDTF">2007-01-11T09:18:09Z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